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Исп(рзПР)" sheetId="2" r:id="rId1"/>
  </sheets>
  <definedNames>
    <definedName name="_xlnm.Print_Area" localSheetId="0">'Исп(рзПР)'!$A$1:$I$88</definedName>
  </definedNames>
  <calcPr calcId="125725"/>
</workbook>
</file>

<file path=xl/calcChain.xml><?xml version="1.0" encoding="utf-8"?>
<calcChain xmlns="http://schemas.openxmlformats.org/spreadsheetml/2006/main">
  <c r="I9" i="2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"/>
  <c r="I7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7"/>
  <c r="H9"/>
  <c r="H10"/>
  <c r="H11"/>
  <c r="H12"/>
  <c r="H13"/>
  <c r="H14"/>
  <c r="H15"/>
  <c r="H16"/>
  <c r="H8"/>
  <c r="H7"/>
  <c r="E88"/>
  <c r="E59"/>
  <c r="E41"/>
  <c r="E36"/>
  <c r="E25"/>
  <c r="E68"/>
  <c r="E74"/>
  <c r="E83"/>
  <c r="E79"/>
  <c r="E85"/>
  <c r="E56"/>
  <c r="E46"/>
  <c r="E20"/>
  <c r="E17"/>
  <c r="E7"/>
</calcChain>
</file>

<file path=xl/sharedStrings.xml><?xml version="1.0" encoding="utf-8"?>
<sst xmlns="http://schemas.openxmlformats.org/spreadsheetml/2006/main" count="238" uniqueCount="104">
  <si>
    <t>ИТОГО РАСХОДОВ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</si>
  <si>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</si>
  <si>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</si>
  <si>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</si>
  <si>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Другие вопросы в области средств массовой информации</t>
  </si>
  <si>
    <t>Периодическая печать и издательства</t>
  </si>
  <si>
    <t>Телевидение и радиовещание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</si>
  <si>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</si>
  <si>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</si>
  <si>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</si>
  <si>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</si>
  <si>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</si>
  <si>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</si>
  <si>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</si>
  <si>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</si>
  <si>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</si>
  <si>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Другие вопросы в области здравоохранения</t>
  </si>
  <si>
    <t>Санитарно-эпидемиологическое благополучие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</si>
  <si>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</si>
  <si>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</si>
  <si>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</si>
  <si>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Медицинская помощь в дневных стационарах всех типов</t>
  </si>
  <si>
    <t>Амбулаторная помощь</t>
  </si>
  <si>
    <t>Стационарная медицинская помощь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</si>
  <si>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</si>
  <si>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</si>
  <si>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</si>
  <si>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Прикладные научные исследования в области образования</t>
  </si>
  <si>
    <t>Молодежная политика</t>
  </si>
  <si>
    <t>Высшее образование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</si>
  <si>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</si>
  <si>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</si>
  <si>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Дополнительное образование детей</t>
  </si>
  <si>
    <t>Общее образование</t>
  </si>
  <si>
    <t>Дошкольное 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</si>
  <si>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</si>
  <si>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</si>
  <si>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</si>
  <si>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</si>
  <si>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</si>
  <si>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</si>
  <si>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</si>
  <si>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</si>
  <si>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</si>
  <si>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Прикладные научные исследования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</si>
  <si>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</si>
  <si>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</si>
  <si>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</si>
  <si>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</si>
  <si>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</si>
  <si>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</si>
  <si>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Топливно-энергетический комплекс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</si>
  <si>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</si>
  <si>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</si>
  <si>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</si>
  <si>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</si>
  <si>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</si>
  <si>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подготовка экономики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</si>
  <si>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</si>
  <si>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</si>
  <si>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</si>
  <si>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Международные отношения и международное сотрудничество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</si>
  <si>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</si>
  <si>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</si>
  <si>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</si>
  <si>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</si>
  <si>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</si>
  <si>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</si>
  <si>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Исполнено, тыс. рублей</t>
  </si>
  <si>
    <t>Наименование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</si>
  <si>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</si>
  <si>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</si>
  <si>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</si>
  <si>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</si>
  <si>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</si>
  <si>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</si>
  <si>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</si>
  <si>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</si>
  <si>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</si>
  <si>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</si>
  <si>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</si>
  <si>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</si>
  <si>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</si>
  <si>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</si>
  <si>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Утвержденный бюджет
(в ред. Закона Самарской области от 09.12.2019 № 124-ГД), тыс. рублей</t>
  </si>
  <si>
    <t>то же, %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</si>
  <si>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</si>
  <si>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</si>
  <si>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</si>
  <si>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</si>
  <si>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</si>
  <si>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</si>
  <si>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</si>
  <si>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</si>
  <si>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</si>
  <si>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</si>
  <si>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09</t>
  </si>
  <si>
    <t>10</t>
  </si>
  <si>
    <t>14</t>
  </si>
  <si>
    <t>12</t>
  </si>
  <si>
    <t>Сведения о фактически произведенных расходах по разделам, подразделам классификации расходов в сравнении с первоначально утверждеными законом о бюджете значениями и с уточненными значениями с учетом внесенных изменений за 2019 год</t>
  </si>
  <si>
    <t>Процент исполнения к первоначаль-ному плану</t>
  </si>
  <si>
    <t>Процент испол-нения</t>
  </si>
  <si>
    <r>
      <t xml:space="preserve">Первоначаль-ный план в соответствии с </t>
    </r>
    <r>
      <rPr>
        <b/>
        <sz val="12"/>
        <color theme="1"/>
        <rFont val="Times New Roman"/>
        <family val="1"/>
        <charset val="204"/>
      </rPr>
      <t>ЗСО от 11.12.2018  № 95-ГД</t>
    </r>
  </si>
</sst>
</file>

<file path=xl/styles.xml><?xml version="1.0" encoding="utf-8"?>
<styleSheet xmlns="http://schemas.openxmlformats.org/spreadsheetml/2006/main">
  <numFmts count="8">
    <numFmt numFmtId="164" formatCode="#,##0;[Red]\-#,##0;0"/>
    <numFmt numFmtId="165" formatCode="00\.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D_M_-;\-* #,##0.00\ _D_M_-;_-* &quot;-&quot;??\ _D_M_-;_-@_-"/>
    <numFmt numFmtId="169" formatCode="_-* #,##0.00\ _р_._-;\-* #,##0.00\ _р_._-;_-* &quot;-&quot;??\ _р_._-;_-@_-"/>
    <numFmt numFmtId="170" formatCode="#,##0.00_ ;[Red]\-#,##0.00\ "/>
    <numFmt numFmtId="171" formatCode="0.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6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4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0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3" fillId="30" borderId="0" applyNumberFormat="0" applyBorder="0" applyAlignment="0" applyProtection="0"/>
    <xf numFmtId="0" fontId="14" fillId="44" borderId="2" applyNumberFormat="0" applyAlignment="0" applyProtection="0"/>
    <xf numFmtId="0" fontId="15" fillId="31" borderId="3" applyNumberFormat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2" borderId="2" applyNumberFormat="0" applyAlignment="0" applyProtection="0"/>
    <xf numFmtId="0" fontId="23" fillId="0" borderId="7" applyNumberFormat="0" applyFill="0" applyAlignment="0" applyProtection="0"/>
    <xf numFmtId="0" fontId="24" fillId="42" borderId="0" applyNumberFormat="0" applyBorder="0" applyAlignment="0" applyProtection="0"/>
    <xf numFmtId="0" fontId="25" fillId="41" borderId="8" applyNumberFormat="0" applyFont="0" applyAlignment="0" applyProtection="0"/>
    <xf numFmtId="0" fontId="26" fillId="44" borderId="9" applyNumberFormat="0" applyAlignment="0" applyProtection="0"/>
    <xf numFmtId="4" fontId="27" fillId="17" borderId="10" applyNumberFormat="0" applyProtection="0">
      <alignment vertical="center"/>
    </xf>
    <xf numFmtId="4" fontId="28" fillId="17" borderId="11" applyNumberFormat="0" applyProtection="0">
      <alignment vertical="center"/>
    </xf>
    <xf numFmtId="4" fontId="28" fillId="17" borderId="11" applyNumberFormat="0" applyProtection="0">
      <alignment vertical="center"/>
    </xf>
    <xf numFmtId="4" fontId="29" fillId="17" borderId="10" applyNumberFormat="0" applyProtection="0">
      <alignment vertical="center"/>
    </xf>
    <xf numFmtId="4" fontId="27" fillId="17" borderId="10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27" fillId="17" borderId="10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28" fillId="22" borderId="11" applyNumberFormat="0" applyProtection="0">
      <alignment horizontal="left" vertical="center" indent="1"/>
    </xf>
    <xf numFmtId="4" fontId="28" fillId="22" borderId="11" applyNumberFormat="0" applyProtection="0">
      <alignment horizontal="left" vertical="center" indent="1"/>
    </xf>
    <xf numFmtId="4" fontId="7" fillId="7" borderId="10" applyNumberFormat="0" applyProtection="0">
      <alignment horizontal="right" vertical="center"/>
    </xf>
    <xf numFmtId="4" fontId="7" fillId="3" borderId="10" applyNumberFormat="0" applyProtection="0">
      <alignment horizontal="right" vertical="center"/>
    </xf>
    <xf numFmtId="4" fontId="7" fillId="50" borderId="10" applyNumberFormat="0" applyProtection="0">
      <alignment horizontal="right" vertical="center"/>
    </xf>
    <xf numFmtId="4" fontId="7" fillId="18" borderId="10" applyNumberFormat="0" applyProtection="0">
      <alignment horizontal="right" vertical="center"/>
    </xf>
    <xf numFmtId="4" fontId="7" fillId="23" borderId="10" applyNumberFormat="0" applyProtection="0">
      <alignment horizontal="right" vertical="center"/>
    </xf>
    <xf numFmtId="4" fontId="7" fillId="20" borderId="10" applyNumberFormat="0" applyProtection="0">
      <alignment horizontal="right" vertical="center"/>
    </xf>
    <xf numFmtId="4" fontId="7" fillId="14" borderId="10" applyNumberFormat="0" applyProtection="0">
      <alignment horizontal="right" vertical="center"/>
    </xf>
    <xf numFmtId="4" fontId="7" fillId="51" borderId="10" applyNumberFormat="0" applyProtection="0">
      <alignment horizontal="right" vertical="center"/>
    </xf>
    <xf numFmtId="4" fontId="7" fillId="16" borderId="10" applyNumberFormat="0" applyProtection="0">
      <alignment horizontal="right" vertical="center"/>
    </xf>
    <xf numFmtId="4" fontId="27" fillId="52" borderId="12" applyNumberFormat="0" applyProtection="0">
      <alignment horizontal="left" vertical="center" indent="1"/>
    </xf>
    <xf numFmtId="4" fontId="7" fillId="5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7" fillId="2" borderId="10" applyNumberFormat="0" applyProtection="0">
      <alignment horizontal="right" vertical="center"/>
    </xf>
    <xf numFmtId="4" fontId="31" fillId="53" borderId="0" applyNumberFormat="0" applyProtection="0">
      <alignment horizontal="left" vertical="center" indent="1"/>
    </xf>
    <xf numFmtId="4" fontId="31" fillId="2" borderId="0" applyNumberFormat="0" applyProtection="0">
      <alignment horizontal="left" vertical="center" indent="1"/>
    </xf>
    <xf numFmtId="0" fontId="25" fillId="13" borderId="10" applyNumberFormat="0" applyProtection="0">
      <alignment horizontal="left" vertical="center" indent="1"/>
    </xf>
    <xf numFmtId="0" fontId="28" fillId="15" borderId="11" applyNumberFormat="0" applyProtection="0">
      <alignment horizontal="left" vertical="center" indent="1"/>
    </xf>
    <xf numFmtId="0" fontId="25" fillId="13" borderId="10" applyNumberFormat="0" applyProtection="0">
      <alignment horizontal="left" vertical="center" indent="1"/>
    </xf>
    <xf numFmtId="0" fontId="25" fillId="13" borderId="10" applyNumberFormat="0" applyProtection="0">
      <alignment horizontal="left" vertical="center" indent="1"/>
    </xf>
    <xf numFmtId="0" fontId="25" fillId="13" borderId="10" applyNumberFormat="0" applyProtection="0">
      <alignment horizontal="left" vertical="top" indent="1"/>
    </xf>
    <xf numFmtId="0" fontId="25" fillId="2" borderId="10" applyNumberFormat="0" applyProtection="0">
      <alignment horizontal="left" vertical="center" indent="1"/>
    </xf>
    <xf numFmtId="0" fontId="25" fillId="2" borderId="10" applyNumberFormat="0" applyProtection="0">
      <alignment horizontal="left" vertical="center" indent="1"/>
    </xf>
    <xf numFmtId="0" fontId="28" fillId="54" borderId="11" applyNumberFormat="0" applyProtection="0">
      <alignment horizontal="left" vertical="center" indent="1"/>
    </xf>
    <xf numFmtId="0" fontId="25" fillId="2" borderId="10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25" fillId="6" borderId="10" applyNumberFormat="0" applyProtection="0">
      <alignment horizontal="left" vertical="center" indent="1"/>
    </xf>
    <xf numFmtId="0" fontId="25" fillId="6" borderId="10" applyNumberFormat="0" applyProtection="0">
      <alignment horizontal="left" vertical="center" indent="1"/>
    </xf>
    <xf numFmtId="0" fontId="25" fillId="6" borderId="10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25" fillId="53" borderId="10" applyNumberFormat="0" applyProtection="0">
      <alignment horizontal="left" vertical="center" indent="1"/>
    </xf>
    <xf numFmtId="0" fontId="25" fillId="53" borderId="10" applyNumberFormat="0" applyProtection="0">
      <alignment horizontal="left" vertical="top" indent="1"/>
    </xf>
    <xf numFmtId="0" fontId="25" fillId="5" borderId="1" applyNumberFormat="0">
      <protection locked="0"/>
    </xf>
    <xf numFmtId="0" fontId="32" fillId="13" borderId="13" applyBorder="0"/>
    <xf numFmtId="4" fontId="7" fillId="4" borderId="10" applyNumberFormat="0" applyProtection="0">
      <alignment vertical="center"/>
    </xf>
    <xf numFmtId="4" fontId="33" fillId="4" borderId="10" applyNumberFormat="0" applyProtection="0">
      <alignment vertical="center"/>
    </xf>
    <xf numFmtId="4" fontId="7" fillId="4" borderId="10" applyNumberFormat="0" applyProtection="0">
      <alignment horizontal="left" vertical="center" indent="1"/>
    </xf>
    <xf numFmtId="0" fontId="7" fillId="4" borderId="10" applyNumberFormat="0" applyProtection="0">
      <alignment horizontal="left" vertical="top" indent="1"/>
    </xf>
    <xf numFmtId="4" fontId="7" fillId="53" borderId="10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33" fillId="53" borderId="10" applyNumberFormat="0" applyProtection="0">
      <alignment horizontal="right" vertical="center"/>
    </xf>
    <xf numFmtId="4" fontId="7" fillId="2" borderId="10" applyNumberFormat="0" applyProtection="0">
      <alignment horizontal="left" vertical="center" indent="1"/>
    </xf>
    <xf numFmtId="4" fontId="28" fillId="22" borderId="11" applyNumberFormat="0" applyProtection="0">
      <alignment horizontal="left" vertical="center" indent="1"/>
    </xf>
    <xf numFmtId="4" fontId="28" fillId="22" borderId="11" applyNumberFormat="0" applyProtection="0">
      <alignment horizontal="left" vertical="center" indent="1"/>
    </xf>
    <xf numFmtId="0" fontId="7" fillId="2" borderId="10" applyNumberFormat="0" applyProtection="0">
      <alignment horizontal="left" vertical="top" indent="1"/>
    </xf>
    <xf numFmtId="4" fontId="34" fillId="55" borderId="0" applyNumberFormat="0" applyProtection="0">
      <alignment horizontal="left" vertical="center" indent="1"/>
    </xf>
    <xf numFmtId="0" fontId="28" fillId="56" borderId="1"/>
    <xf numFmtId="4" fontId="35" fillId="53" borderId="10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20" borderId="0" applyNumberFormat="0" applyBorder="0" applyAlignment="0" applyProtection="0"/>
    <xf numFmtId="0" fontId="10" fillId="5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50" borderId="0" applyNumberFormat="0" applyBorder="0" applyAlignment="0" applyProtection="0"/>
    <xf numFmtId="0" fontId="10" fillId="20" borderId="0" applyNumberFormat="0" applyBorder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0" fontId="38" fillId="11" borderId="2" applyNumberFormat="0" applyAlignment="0" applyProtection="0"/>
    <xf numFmtId="0" fontId="38" fillId="17" borderId="2" applyNumberFormat="0" applyAlignment="0" applyProtection="0"/>
    <xf numFmtId="0" fontId="38" fillId="11" borderId="2" applyNumberFormat="0" applyAlignment="0" applyProtection="0"/>
    <xf numFmtId="0" fontId="39" fillId="15" borderId="9" applyNumberFormat="0" applyAlignment="0" applyProtection="0"/>
    <xf numFmtId="0" fontId="39" fillId="15" borderId="9" applyNumberFormat="0" applyAlignment="0" applyProtection="0"/>
    <xf numFmtId="0" fontId="39" fillId="15" borderId="9" applyNumberFormat="0" applyAlignment="0" applyProtection="0"/>
    <xf numFmtId="0" fontId="39" fillId="5" borderId="9" applyNumberFormat="0" applyAlignment="0" applyProtection="0"/>
    <xf numFmtId="0" fontId="39" fillId="15" borderId="9" applyNumberFormat="0" applyAlignment="0" applyProtection="0"/>
    <xf numFmtId="0" fontId="40" fillId="15" borderId="2" applyNumberFormat="0" applyAlignment="0" applyProtection="0"/>
    <xf numFmtId="0" fontId="40" fillId="15" borderId="2" applyNumberFormat="0" applyAlignment="0" applyProtection="0"/>
    <xf numFmtId="0" fontId="40" fillId="15" borderId="2" applyNumberFormat="0" applyAlignment="0" applyProtection="0"/>
    <xf numFmtId="0" fontId="41" fillId="5" borderId="2" applyNumberFormat="0" applyAlignment="0" applyProtection="0"/>
    <xf numFmtId="0" fontId="40" fillId="15" borderId="2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3" fillId="0" borderId="1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17" applyNumberFormat="0" applyFill="0" applyAlignment="0" applyProtection="0"/>
    <xf numFmtId="0" fontId="45" fillId="0" borderId="5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0" applyNumberFormat="0" applyFill="0" applyAlignment="0" applyProtection="0"/>
    <xf numFmtId="0" fontId="50" fillId="59" borderId="3" applyNumberFormat="0" applyAlignment="0" applyProtection="0"/>
    <xf numFmtId="0" fontId="50" fillId="59" borderId="3" applyNumberFormat="0" applyAlignment="0" applyProtection="0"/>
    <xf numFmtId="0" fontId="50" fillId="59" borderId="3" applyNumberFormat="0" applyAlignment="0" applyProtection="0"/>
    <xf numFmtId="0" fontId="50" fillId="59" borderId="3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7" borderId="0" applyNumberFormat="0" applyBorder="0" applyAlignment="0" applyProtection="0"/>
    <xf numFmtId="0" fontId="42" fillId="0" borderId="0"/>
    <xf numFmtId="0" fontId="42" fillId="0" borderId="0"/>
    <xf numFmtId="0" fontId="1" fillId="0" borderId="0"/>
    <xf numFmtId="0" fontId="25" fillId="0" borderId="0"/>
    <xf numFmtId="0" fontId="55" fillId="60" borderId="0"/>
    <xf numFmtId="0" fontId="42" fillId="0" borderId="0" applyBorder="0"/>
    <xf numFmtId="0" fontId="42" fillId="0" borderId="0" applyBorder="0"/>
    <xf numFmtId="0" fontId="42" fillId="0" borderId="0" applyBorder="0"/>
    <xf numFmtId="0" fontId="42" fillId="0" borderId="0" applyBorder="0"/>
    <xf numFmtId="0" fontId="42" fillId="0" borderId="0" applyBorder="0"/>
    <xf numFmtId="0" fontId="42" fillId="0" borderId="0" applyBorder="0"/>
    <xf numFmtId="0" fontId="42" fillId="0" borderId="0"/>
    <xf numFmtId="0" fontId="25" fillId="0" borderId="0"/>
    <xf numFmtId="0" fontId="42" fillId="0" borderId="0"/>
    <xf numFmtId="0" fontId="1" fillId="0" borderId="0"/>
    <xf numFmtId="0" fontId="25" fillId="0" borderId="0"/>
    <xf numFmtId="0" fontId="42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 applyBorder="0"/>
    <xf numFmtId="0" fontId="25" fillId="0" borderId="0"/>
    <xf numFmtId="0" fontId="42" fillId="0" borderId="0"/>
    <xf numFmtId="0" fontId="42" fillId="0" borderId="0" applyBorder="0"/>
    <xf numFmtId="0" fontId="42" fillId="0" borderId="0" applyBorder="0"/>
    <xf numFmtId="0" fontId="42" fillId="0" borderId="0" applyBorder="0"/>
    <xf numFmtId="0" fontId="42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57" fillId="0" borderId="0"/>
    <xf numFmtId="0" fontId="25" fillId="0" borderId="0"/>
    <xf numFmtId="0" fontId="1" fillId="0" borderId="0"/>
    <xf numFmtId="0" fontId="25" fillId="0" borderId="0"/>
    <xf numFmtId="0" fontId="42" fillId="0" borderId="0"/>
    <xf numFmtId="0" fontId="25" fillId="0" borderId="0"/>
    <xf numFmtId="0" fontId="56" fillId="0" borderId="0"/>
    <xf numFmtId="0" fontId="58" fillId="0" borderId="0"/>
    <xf numFmtId="0" fontId="8" fillId="0" borderId="0"/>
    <xf numFmtId="0" fontId="59" fillId="0" borderId="0"/>
    <xf numFmtId="0" fontId="25" fillId="0" borderId="0"/>
    <xf numFmtId="0" fontId="25" fillId="0" borderId="0"/>
    <xf numFmtId="0" fontId="25" fillId="0" borderId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4" borderId="8" applyNumberFormat="0" applyFont="0" applyAlignment="0" applyProtection="0"/>
    <xf numFmtId="0" fontId="25" fillId="4" borderId="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2" fillId="0" borderId="22" applyNumberFormat="0" applyFill="0" applyAlignment="0" applyProtection="0"/>
    <xf numFmtId="0" fontId="64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7" fillId="0" borderId="0"/>
  </cellStyleXfs>
  <cellXfs count="41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Alignment="1">
      <alignment horizontal="center"/>
    </xf>
    <xf numFmtId="0" fontId="2" fillId="0" borderId="0" xfId="1" applyAlignment="1" applyProtection="1">
      <alignment horizontal="center"/>
      <protection hidden="1"/>
    </xf>
    <xf numFmtId="170" fontId="25" fillId="0" borderId="0" xfId="305" applyNumberFormat="1"/>
    <xf numFmtId="4" fontId="25" fillId="0" borderId="0" xfId="305" applyNumberFormat="1" applyAlignment="1">
      <alignment horizontal="center"/>
    </xf>
    <xf numFmtId="170" fontId="2" fillId="0" borderId="0" xfId="1" applyNumberFormat="1" applyAlignment="1">
      <alignment vertical="top"/>
    </xf>
    <xf numFmtId="0" fontId="2" fillId="0" borderId="0" xfId="1" applyAlignment="1" applyProtection="1">
      <alignment vertical="top"/>
      <protection hidden="1"/>
    </xf>
    <xf numFmtId="0" fontId="2" fillId="0" borderId="0" xfId="1" applyAlignment="1">
      <alignment vertical="top"/>
    </xf>
    <xf numFmtId="0" fontId="5" fillId="0" borderId="0" xfId="0" applyFont="1" applyAlignment="1">
      <alignment horizontal="right"/>
    </xf>
    <xf numFmtId="0" fontId="2" fillId="0" borderId="0" xfId="1" applyBorder="1" applyAlignment="1" applyProtection="1">
      <alignment vertical="top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>
      <alignment horizontal="center" vertical="center" wrapText="1"/>
    </xf>
    <xf numFmtId="164" fontId="3" fillId="0" borderId="24" xfId="1" applyNumberFormat="1" applyFont="1" applyFill="1" applyBorder="1" applyAlignment="1" applyProtection="1">
      <alignment horizontal="center" vertical="top"/>
      <protection hidden="1"/>
    </xf>
    <xf numFmtId="171" fontId="3" fillId="0" borderId="24" xfId="1" applyNumberFormat="1" applyFont="1" applyFill="1" applyBorder="1" applyAlignment="1" applyProtection="1">
      <alignment horizontal="center" vertical="top"/>
      <protection hidden="1"/>
    </xf>
    <xf numFmtId="164" fontId="4" fillId="0" borderId="24" xfId="1" applyNumberFormat="1" applyFont="1" applyFill="1" applyBorder="1" applyAlignment="1" applyProtection="1">
      <alignment horizontal="center" vertical="top"/>
      <protection hidden="1"/>
    </xf>
    <xf numFmtId="171" fontId="4" fillId="0" borderId="24" xfId="1" applyNumberFormat="1" applyFont="1" applyFill="1" applyBorder="1" applyAlignment="1" applyProtection="1">
      <alignment horizontal="center" vertical="top"/>
      <protection hidden="1"/>
    </xf>
    <xf numFmtId="0" fontId="6" fillId="0" borderId="24" xfId="0" applyFont="1" applyBorder="1" applyAlignment="1">
      <alignment horizontal="left" vertical="top" wrapText="1"/>
    </xf>
    <xf numFmtId="165" fontId="4" fillId="0" borderId="24" xfId="1" applyNumberFormat="1" applyFont="1" applyFill="1" applyBorder="1" applyAlignment="1" applyProtection="1">
      <alignment horizontal="left" vertical="top" wrapText="1"/>
      <protection hidden="1"/>
    </xf>
    <xf numFmtId="0" fontId="3" fillId="0" borderId="24" xfId="1" applyFont="1" applyFill="1" applyBorder="1" applyAlignment="1" applyProtection="1">
      <alignment horizontal="left" vertical="top"/>
      <protection hidden="1"/>
    </xf>
    <xf numFmtId="4" fontId="25" fillId="0" borderId="24" xfId="305" applyNumberFormat="1" applyBorder="1" applyAlignment="1">
      <alignment horizontal="center" vertical="top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0" xfId="1" applyAlignment="1" applyProtection="1">
      <alignment horizontal="left"/>
      <protection hidden="1"/>
    </xf>
    <xf numFmtId="0" fontId="2" fillId="0" borderId="0" xfId="1" applyAlignment="1">
      <alignment horizontal="left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>
      <alignment horizontal="center" vertical="top" wrapText="1"/>
    </xf>
    <xf numFmtId="49" fontId="4" fillId="0" borderId="24" xfId="1" applyNumberFormat="1" applyFont="1" applyFill="1" applyBorder="1" applyAlignment="1" applyProtection="1">
      <alignment horizontal="center" vertical="top" wrapText="1"/>
      <protection hidden="1"/>
    </xf>
    <xf numFmtId="49" fontId="3" fillId="0" borderId="24" xfId="1" applyNumberFormat="1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6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</cellXfs>
  <cellStyles count="39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2 4" xfId="11"/>
    <cellStyle name="20% - Акцент1 3" xfId="12"/>
    <cellStyle name="20% - Акцент2 2" xfId="13"/>
    <cellStyle name="20% - Акцент2 2 2" xfId="14"/>
    <cellStyle name="20% - Акцент2 2 3" xfId="15"/>
    <cellStyle name="20% - Акцент2 2 4" xfId="16"/>
    <cellStyle name="20% - Акцент2 3" xfId="17"/>
    <cellStyle name="20% - Акцент3 2" xfId="18"/>
    <cellStyle name="20% - Акцент3 2 2" xfId="19"/>
    <cellStyle name="20% - Акцент3 2 3" xfId="20"/>
    <cellStyle name="20% - Акцент3 2 4" xfId="21"/>
    <cellStyle name="20% - Акцент3 3" xfId="22"/>
    <cellStyle name="20% - Акцент4 2" xfId="23"/>
    <cellStyle name="20% - Акцент4 2 2" xfId="24"/>
    <cellStyle name="20% - Акцент4 2 3" xfId="25"/>
    <cellStyle name="20% - Акцент4 2 4" xfId="26"/>
    <cellStyle name="20% - Акцент4 3" xfId="27"/>
    <cellStyle name="20% - Акцент5 2" xfId="28"/>
    <cellStyle name="20% - Акцент5 2 2" xfId="29"/>
    <cellStyle name="20% - Акцент5 2 3" xfId="30"/>
    <cellStyle name="20% - Акцент5 3" xfId="31"/>
    <cellStyle name="20% - Акцент6 2" xfId="32"/>
    <cellStyle name="20% - Акцент6 2 2" xfId="33"/>
    <cellStyle name="20% - Акцент6 2 3" xfId="34"/>
    <cellStyle name="20% - Акцент6 2 4" xfId="35"/>
    <cellStyle name="20% - Акцент6 3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 2" xfId="43"/>
    <cellStyle name="40% - Акцент1 2 2" xfId="44"/>
    <cellStyle name="40% - Акцент1 2 3" xfId="45"/>
    <cellStyle name="40% - Акцент1 2 4" xfId="46"/>
    <cellStyle name="40% - Акцент1 3" xfId="47"/>
    <cellStyle name="40% - Акцент2 2" xfId="48"/>
    <cellStyle name="40% - Акцент2 2 2" xfId="49"/>
    <cellStyle name="40% - Акцент2 2 3" xfId="50"/>
    <cellStyle name="40% - Акцент2 3" xfId="51"/>
    <cellStyle name="40% - Акцент3 2" xfId="52"/>
    <cellStyle name="40% - Акцент3 2 2" xfId="53"/>
    <cellStyle name="40% - Акцент3 2 3" xfId="54"/>
    <cellStyle name="40% - Акцент3 2 4" xfId="55"/>
    <cellStyle name="40% - Акцент3 3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5 2" xfId="62"/>
    <cellStyle name="40% - Акцент5 2 2" xfId="63"/>
    <cellStyle name="40% - Акцент5 2 3" xfId="64"/>
    <cellStyle name="40% - Акцент5 2 4" xfId="65"/>
    <cellStyle name="40% - Акцент5 3" xfId="66"/>
    <cellStyle name="40% - Акцент6 2" xfId="67"/>
    <cellStyle name="40% - Акцент6 2 2" xfId="68"/>
    <cellStyle name="40% - Акцент6 2 3" xfId="69"/>
    <cellStyle name="40% - Акцент6 2 4" xfId="70"/>
    <cellStyle name="40% - Акцент6 3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Акцент1 2" xfId="78"/>
    <cellStyle name="60% - Акцент1 2 2" xfId="79"/>
    <cellStyle name="60% - Акцент1 2 3" xfId="80"/>
    <cellStyle name="60% - Акцент1 2 4" xfId="81"/>
    <cellStyle name="60% - Акцент1 3" xfId="82"/>
    <cellStyle name="60% - Акцент2 2" xfId="83"/>
    <cellStyle name="60% - Акцент2 2 2" xfId="84"/>
    <cellStyle name="60% - Акцент2 2 3" xfId="85"/>
    <cellStyle name="60% - Акцент2 2 4" xfId="86"/>
    <cellStyle name="60% - Акцент2 3" xfId="87"/>
    <cellStyle name="60% - Акцент3 2" xfId="88"/>
    <cellStyle name="60% - Акцент3 2 2" xfId="89"/>
    <cellStyle name="60% - Акцент3 2 3" xfId="90"/>
    <cellStyle name="60% - Акцент3 2 4" xfId="91"/>
    <cellStyle name="60% - Акцент3 3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5 2" xfId="98"/>
    <cellStyle name="60% - Акцент5 2 2" xfId="99"/>
    <cellStyle name="60% - Акцент5 2 3" xfId="100"/>
    <cellStyle name="60% - Акцент5 2 4" xfId="101"/>
    <cellStyle name="60% - Акцент5 3" xfId="102"/>
    <cellStyle name="60% - Акцент6 2" xfId="103"/>
    <cellStyle name="60% - Акцент6 2 2" xfId="104"/>
    <cellStyle name="60% - Акцент6 2 3" xfId="105"/>
    <cellStyle name="60% - Акцент6 2 4" xfId="106"/>
    <cellStyle name="60% - Акцент6 3" xfId="107"/>
    <cellStyle name="Accent1" xfId="108"/>
    <cellStyle name="Accent1 - 20%" xfId="109"/>
    <cellStyle name="Accent1 - 40%" xfId="110"/>
    <cellStyle name="Accent1 - 60%" xfId="111"/>
    <cellStyle name="Accent2" xfId="112"/>
    <cellStyle name="Accent2 - 20%" xfId="113"/>
    <cellStyle name="Accent2 - 40%" xfId="114"/>
    <cellStyle name="Accent2 - 60%" xfId="115"/>
    <cellStyle name="Accent3" xfId="116"/>
    <cellStyle name="Accent3 - 20%" xfId="117"/>
    <cellStyle name="Accent3 - 40%" xfId="118"/>
    <cellStyle name="Accent3 - 60%" xfId="119"/>
    <cellStyle name="Accent3_10" xfId="120"/>
    <cellStyle name="Accent4" xfId="121"/>
    <cellStyle name="Accent4 - 20%" xfId="122"/>
    <cellStyle name="Accent4 - 40%" xfId="123"/>
    <cellStyle name="Accent4 - 60%" xfId="124"/>
    <cellStyle name="Accent4_10" xfId="125"/>
    <cellStyle name="Accent5" xfId="126"/>
    <cellStyle name="Accent5 - 20%" xfId="127"/>
    <cellStyle name="Accent5 - 40%" xfId="128"/>
    <cellStyle name="Accent5 - 60%" xfId="129"/>
    <cellStyle name="Accent5_10" xfId="130"/>
    <cellStyle name="Accent6" xfId="131"/>
    <cellStyle name="Accent6 - 20%" xfId="132"/>
    <cellStyle name="Accent6 - 40%" xfId="133"/>
    <cellStyle name="Accent6 - 60%" xfId="134"/>
    <cellStyle name="Accent6_10" xfId="135"/>
    <cellStyle name="Bad" xfId="136"/>
    <cellStyle name="Calculation" xfId="137"/>
    <cellStyle name="Check Cell" xfId="138"/>
    <cellStyle name="Emphasis 1" xfId="139"/>
    <cellStyle name="Emphasis 2" xfId="140"/>
    <cellStyle name="Emphasis 3" xfId="141"/>
    <cellStyle name="Explanatory Text" xfId="142"/>
    <cellStyle name="Good" xfId="143"/>
    <cellStyle name="Heading 1" xfId="144"/>
    <cellStyle name="Heading 2" xfId="145"/>
    <cellStyle name="Heading 3" xfId="146"/>
    <cellStyle name="Heading 4" xfId="147"/>
    <cellStyle name="Input" xfId="148"/>
    <cellStyle name="Linked Cell" xfId="149"/>
    <cellStyle name="Neutral" xfId="150"/>
    <cellStyle name="Note" xfId="151"/>
    <cellStyle name="Output" xfId="152"/>
    <cellStyle name="SAPBEXaggData" xfId="153"/>
    <cellStyle name="SAPBEXaggData 2" xfId="154"/>
    <cellStyle name="SAPBEXaggData_Г-3 (2009)" xfId="155"/>
    <cellStyle name="SAPBEXaggDataEmph" xfId="156"/>
    <cellStyle name="SAPBEXaggItem" xfId="157"/>
    <cellStyle name="SAPBEXaggItem 2" xfId="158"/>
    <cellStyle name="SAPBEXaggItem_Г-3 (2009)" xfId="159"/>
    <cellStyle name="SAPBEXaggItemX" xfId="160"/>
    <cellStyle name="SAPBEXchaText" xfId="161"/>
    <cellStyle name="SAPBEXchaText 2" xfId="162"/>
    <cellStyle name="SAPBEXchaText_Г-3 (2009)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Item" xfId="174"/>
    <cellStyle name="SAPBEXfilterText" xfId="175"/>
    <cellStyle name="SAPBEXformats" xfId="176"/>
    <cellStyle name="SAPBEXheaderItem" xfId="177"/>
    <cellStyle name="SAPBEXheaderText" xfId="178"/>
    <cellStyle name="SAPBEXHLevel0" xfId="179"/>
    <cellStyle name="SAPBEXHLevel0 2" xfId="180"/>
    <cellStyle name="SAPBEXHLevel0 3" xfId="181"/>
    <cellStyle name="SAPBEXHLevel0_Г-33,К-5СЖ, новые формы по капремонту и переселению уточ.КСП (22.02.)" xfId="182"/>
    <cellStyle name="SAPBEXHLevel0X" xfId="183"/>
    <cellStyle name="SAPBEXHLevel1" xfId="184"/>
    <cellStyle name="SAPBEXHLevel1 2" xfId="185"/>
    <cellStyle name="SAPBEXHLevel1 3" xfId="186"/>
    <cellStyle name="SAPBEXHLevel1_Г-33,К-5СЖ, новые формы по капремонту и переселению уточ.КСП (22.02.)" xfId="187"/>
    <cellStyle name="SAPBEXHLevel1X" xfId="188"/>
    <cellStyle name="SAPBEXHLevel2" xfId="189"/>
    <cellStyle name="SAPBEXHLevel2 2" xfId="190"/>
    <cellStyle name="SAPBEXHLevel2_Г-33,К-5СЖ, новые формы по капремонту и переселению уточ.КСП (22.02.)" xfId="191"/>
    <cellStyle name="SAPBEXHLevel2X" xfId="192"/>
    <cellStyle name="SAPBEXHLevel3" xfId="193"/>
    <cellStyle name="SAPBEXHLevel3X" xfId="194"/>
    <cellStyle name="SAPBEXinputData" xfId="195"/>
    <cellStyle name="SAPBEXItemHeader" xfId="196"/>
    <cellStyle name="SAPBEXresData" xfId="197"/>
    <cellStyle name="SAPBEXresDataEmph" xfId="198"/>
    <cellStyle name="SAPBEXresItem" xfId="199"/>
    <cellStyle name="SAPBEXresItemX" xfId="200"/>
    <cellStyle name="SAPBEXstdData" xfId="201"/>
    <cellStyle name="SAPBEXstdData 2" xfId="202"/>
    <cellStyle name="SAPBEXstdDataEmph" xfId="203"/>
    <cellStyle name="SAPBEXstdItem" xfId="204"/>
    <cellStyle name="SAPBEXstdItem 2" xfId="205"/>
    <cellStyle name="SAPBEXstdItem_Г-16.1(2009)" xfId="206"/>
    <cellStyle name="SAPBEXstdItemX" xfId="207"/>
    <cellStyle name="SAPBEXtitle" xfId="208"/>
    <cellStyle name="SAPBEXunassignedItem" xfId="209"/>
    <cellStyle name="SAPBEXundefined" xfId="210"/>
    <cellStyle name="Sheet Title" xfId="211"/>
    <cellStyle name="Title" xfId="212"/>
    <cellStyle name="Total" xfId="213"/>
    <cellStyle name="Warning Text" xfId="214"/>
    <cellStyle name="Акцент1 2" xfId="215"/>
    <cellStyle name="Акцент1 2 2" xfId="216"/>
    <cellStyle name="Акцент1 2 3" xfId="217"/>
    <cellStyle name="Акцент1 2 4" xfId="218"/>
    <cellStyle name="Акцент1 3" xfId="219"/>
    <cellStyle name="Акцент2 2" xfId="220"/>
    <cellStyle name="Акцент2 2 2" xfId="221"/>
    <cellStyle name="Акцент2 2 3" xfId="222"/>
    <cellStyle name="Акцент2 2 4" xfId="223"/>
    <cellStyle name="Акцент2 3" xfId="224"/>
    <cellStyle name="Акцент3 2" xfId="225"/>
    <cellStyle name="Акцент3 2 2" xfId="226"/>
    <cellStyle name="Акцент3 2 3" xfId="227"/>
    <cellStyle name="Акцент3 2 4" xfId="228"/>
    <cellStyle name="Акцент3 3" xfId="229"/>
    <cellStyle name="Акцент4 2" xfId="230"/>
    <cellStyle name="Акцент4 2 2" xfId="231"/>
    <cellStyle name="Акцент4 2 3" xfId="232"/>
    <cellStyle name="Акцент4 2 4" xfId="233"/>
    <cellStyle name="Акцент4 3" xfId="234"/>
    <cellStyle name="Акцент5 2" xfId="235"/>
    <cellStyle name="Акцент5 2 2" xfId="236"/>
    <cellStyle name="Акцент5 2 3" xfId="237"/>
    <cellStyle name="Акцент5 3" xfId="238"/>
    <cellStyle name="Акцент6 2" xfId="239"/>
    <cellStyle name="Акцент6 2 2" xfId="240"/>
    <cellStyle name="Акцент6 2 3" xfId="241"/>
    <cellStyle name="Акцент6 2 4" xfId="242"/>
    <cellStyle name="Акцент6 3" xfId="243"/>
    <cellStyle name="Ввод  2" xfId="244"/>
    <cellStyle name="Ввод  2 2" xfId="245"/>
    <cellStyle name="Ввод  2 3" xfId="246"/>
    <cellStyle name="Ввод  2 4" xfId="247"/>
    <cellStyle name="Ввод  3" xfId="248"/>
    <cellStyle name="Вывод 2" xfId="249"/>
    <cellStyle name="Вывод 2 2" xfId="250"/>
    <cellStyle name="Вывод 2 3" xfId="251"/>
    <cellStyle name="Вывод 2 4" xfId="252"/>
    <cellStyle name="Вывод 3" xfId="253"/>
    <cellStyle name="Вычисление 2" xfId="254"/>
    <cellStyle name="Вычисление 2 2" xfId="255"/>
    <cellStyle name="Вычисление 2 3" xfId="256"/>
    <cellStyle name="Вычисление 2 4" xfId="257"/>
    <cellStyle name="Вычисление 3" xfId="258"/>
    <cellStyle name="Денежный 2" xfId="259"/>
    <cellStyle name="Денежный 2 2" xfId="260"/>
    <cellStyle name="Денежный 2 3" xfId="261"/>
    <cellStyle name="Денежный 3" xfId="262"/>
    <cellStyle name="Заголовок 1 2" xfId="263"/>
    <cellStyle name="Заголовок 1 2 2" xfId="264"/>
    <cellStyle name="Заголовок 1 2 3" xfId="265"/>
    <cellStyle name="Заголовок 1 2 4" xfId="266"/>
    <cellStyle name="Заголовок 1 3" xfId="267"/>
    <cellStyle name="Заголовок 2 2" xfId="268"/>
    <cellStyle name="Заголовок 2 2 2" xfId="269"/>
    <cellStyle name="Заголовок 2 2 3" xfId="270"/>
    <cellStyle name="Заголовок 2 2 4" xfId="271"/>
    <cellStyle name="Заголовок 2 3" xfId="272"/>
    <cellStyle name="Заголовок 3 2" xfId="273"/>
    <cellStyle name="Заголовок 3 2 2" xfId="274"/>
    <cellStyle name="Заголовок 3 2 3" xfId="275"/>
    <cellStyle name="Заголовок 3 2 4" xfId="276"/>
    <cellStyle name="Заголовок 3 3" xfId="277"/>
    <cellStyle name="Заголовок 4 2" xfId="278"/>
    <cellStyle name="Заголовок 4 2 2" xfId="279"/>
    <cellStyle name="Заголовок 4 2 3" xfId="280"/>
    <cellStyle name="Заголовок 4 2 4" xfId="281"/>
    <cellStyle name="Заголовок 4 3" xfId="282"/>
    <cellStyle name="Итог 2" xfId="283"/>
    <cellStyle name="Итог 2 2" xfId="284"/>
    <cellStyle name="Итог 2 3" xfId="285"/>
    <cellStyle name="Итог 2 4" xfId="286"/>
    <cellStyle name="Итог 3" xfId="287"/>
    <cellStyle name="Контрольная ячейка 2" xfId="288"/>
    <cellStyle name="Контрольная ячейка 2 2" xfId="289"/>
    <cellStyle name="Контрольная ячейка 2 3" xfId="290"/>
    <cellStyle name="Контрольная ячейка 3" xfId="291"/>
    <cellStyle name="Название 2" xfId="292"/>
    <cellStyle name="Название 2 2" xfId="293"/>
    <cellStyle name="Название 2 3" xfId="294"/>
    <cellStyle name="Название 2 4" xfId="295"/>
    <cellStyle name="Название 3" xfId="296"/>
    <cellStyle name="Нейтральный 2" xfId="297"/>
    <cellStyle name="Нейтральный 2 2" xfId="298"/>
    <cellStyle name="Нейтральный 2 3" xfId="299"/>
    <cellStyle name="Нейтральный 2 4" xfId="300"/>
    <cellStyle name="Нейтральный 3" xfId="301"/>
    <cellStyle name="Обычный" xfId="0" builtinId="0"/>
    <cellStyle name="Обычный 10" xfId="302"/>
    <cellStyle name="Обычный 10 2" xfId="303"/>
    <cellStyle name="Обычный 11" xfId="304"/>
    <cellStyle name="Обычный 12" xfId="305"/>
    <cellStyle name="Обычный 13" xfId="306"/>
    <cellStyle name="Обычный 14" xfId="307"/>
    <cellStyle name="Обычный 15" xfId="308"/>
    <cellStyle name="Обычный 16" xfId="309"/>
    <cellStyle name="Обычный 17" xfId="310"/>
    <cellStyle name="Обычный 18" xfId="311"/>
    <cellStyle name="Обычный 19" xfId="312"/>
    <cellStyle name="Обычный 2" xfId="1"/>
    <cellStyle name="Обычный 2 10" xfId="393"/>
    <cellStyle name="Обычный 2 2" xfId="314"/>
    <cellStyle name="Обычный 2 2 2" xfId="315"/>
    <cellStyle name="Обычный 2 3" xfId="316"/>
    <cellStyle name="Обычный 2 3 2" xfId="317"/>
    <cellStyle name="Обычный 2 4" xfId="318"/>
    <cellStyle name="Обычный 2 4 2" xfId="319"/>
    <cellStyle name="Обычный 2 5" xfId="320"/>
    <cellStyle name="Обычный 2 5 2" xfId="321"/>
    <cellStyle name="Обычный 2 6" xfId="322"/>
    <cellStyle name="Обычный 2 7" xfId="323"/>
    <cellStyle name="Обычный 2 7 2" xfId="324"/>
    <cellStyle name="Обычный 2 7 3" xfId="325"/>
    <cellStyle name="Обычный 2 8" xfId="326"/>
    <cellStyle name="Обычный 2 8 2" xfId="327"/>
    <cellStyle name="Обычный 2 9" xfId="313"/>
    <cellStyle name="Обычный 2_Отчет по переселению с учетом стимулирования" xfId="328"/>
    <cellStyle name="Обычный 20" xfId="329"/>
    <cellStyle name="Обычный 21" xfId="330"/>
    <cellStyle name="Обычный 22" xfId="331"/>
    <cellStyle name="Обычный 23" xfId="332"/>
    <cellStyle name="Обычный 24" xfId="333"/>
    <cellStyle name="Обычный 25" xfId="334"/>
    <cellStyle name="Обычный 26" xfId="335"/>
    <cellStyle name="Обычный 26 2" xfId="336"/>
    <cellStyle name="Обычный 26 3" xfId="337"/>
    <cellStyle name="Обычный 27" xfId="338"/>
    <cellStyle name="Обычный 28" xfId="339"/>
    <cellStyle name="Обычный 3" xfId="340"/>
    <cellStyle name="Обычный 3 2" xfId="341"/>
    <cellStyle name="Обычный 3 3" xfId="342"/>
    <cellStyle name="Обычный 4" xfId="343"/>
    <cellStyle name="Обычный 4 2" xfId="344"/>
    <cellStyle name="Обычный 5" xfId="345"/>
    <cellStyle name="Обычный 5 2" xfId="346"/>
    <cellStyle name="Обычный 6" xfId="347"/>
    <cellStyle name="Обычный 6 2" xfId="348"/>
    <cellStyle name="Обычный 6 3" xfId="349"/>
    <cellStyle name="Обычный 7" xfId="350"/>
    <cellStyle name="Обычный 8" xfId="351"/>
    <cellStyle name="Обычный 9" xfId="352"/>
    <cellStyle name="Плохой 2" xfId="353"/>
    <cellStyle name="Плохой 2 2" xfId="354"/>
    <cellStyle name="Плохой 2 3" xfId="355"/>
    <cellStyle name="Плохой 2 4" xfId="356"/>
    <cellStyle name="Плохой 3" xfId="357"/>
    <cellStyle name="Пояснение 2" xfId="358"/>
    <cellStyle name="Пояснение 2 2" xfId="359"/>
    <cellStyle name="Пояснение 2 3" xfId="360"/>
    <cellStyle name="Пояснение 3" xfId="361"/>
    <cellStyle name="Примечание 2" xfId="362"/>
    <cellStyle name="Примечание 3" xfId="363"/>
    <cellStyle name="Процентный 2" xfId="364"/>
    <cellStyle name="Процентный 2 2" xfId="365"/>
    <cellStyle name="Процентный 2 3" xfId="366"/>
    <cellStyle name="Процентный 3" xfId="367"/>
    <cellStyle name="Процентный 3 2" xfId="368"/>
    <cellStyle name="Процентный 4" xfId="369"/>
    <cellStyle name="Связанная ячейка 2" xfId="370"/>
    <cellStyle name="Связанная ячейка 2 2" xfId="371"/>
    <cellStyle name="Связанная ячейка 2 3" xfId="372"/>
    <cellStyle name="Связанная ячейка 2 4" xfId="373"/>
    <cellStyle name="Связанная ячейка 3" xfId="374"/>
    <cellStyle name="Стиль 1" xfId="375"/>
    <cellStyle name="Текст предупреждения 2" xfId="376"/>
    <cellStyle name="Текст предупреждения 2 2" xfId="377"/>
    <cellStyle name="Текст предупреждения 2 3" xfId="378"/>
    <cellStyle name="Текст предупреждения 3" xfId="379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5 2" xfId="385"/>
    <cellStyle name="Финансовый 5 3" xfId="386"/>
    <cellStyle name="Финансовый 6" xfId="387"/>
    <cellStyle name="Хороший 2" xfId="388"/>
    <cellStyle name="Хороший 2 2" xfId="389"/>
    <cellStyle name="Хороший 2 3" xfId="390"/>
    <cellStyle name="Хороший 2 4" xfId="391"/>
    <cellStyle name="Хороший 3" xfId="3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view="pageBreakPreview" zoomScale="89" zoomScaleNormal="100" zoomScaleSheetLayoutView="89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6" sqref="A26:XFD88"/>
    </sheetView>
  </sheetViews>
  <sheetFormatPr defaultColWidth="9.140625" defaultRowHeight="12.75"/>
  <cols>
    <col min="1" max="1" width="0.7109375" style="1" customWidth="1"/>
    <col min="2" max="2" width="57.140625" style="26" customWidth="1"/>
    <col min="3" max="3" width="7.5703125" style="5" customWidth="1"/>
    <col min="4" max="4" width="8.85546875" style="5" customWidth="1"/>
    <col min="5" max="5" width="16.28515625" style="5" customWidth="1"/>
    <col min="6" max="6" width="20.85546875" style="5" customWidth="1"/>
    <col min="7" max="7" width="13.42578125" style="5" bestFit="1" customWidth="1"/>
    <col min="8" max="8" width="20.140625" style="1" customWidth="1"/>
    <col min="9" max="9" width="20.28515625" style="1" customWidth="1"/>
    <col min="10" max="10" width="14.5703125" style="1" customWidth="1"/>
    <col min="11" max="11" width="14" style="1" customWidth="1"/>
    <col min="12" max="12" width="14.5703125" style="1" customWidth="1"/>
    <col min="13" max="253" width="9.140625" style="1" customWidth="1"/>
    <col min="254" max="16384" width="9.140625" style="1"/>
  </cols>
  <sheetData>
    <row r="1" spans="1:12" ht="43.5" customHeight="1">
      <c r="A1" s="4"/>
      <c r="B1" s="24"/>
      <c r="C1" s="27"/>
      <c r="D1" s="27"/>
      <c r="E1" s="27"/>
      <c r="F1" s="3"/>
      <c r="G1" s="6"/>
      <c r="H1" s="2"/>
      <c r="I1" s="12"/>
    </row>
    <row r="2" spans="1:12" ht="43.5" customHeight="1">
      <c r="A2" s="4"/>
      <c r="B2" s="38" t="s">
        <v>100</v>
      </c>
      <c r="C2" s="39"/>
      <c r="D2" s="39"/>
      <c r="E2" s="39"/>
      <c r="F2" s="38"/>
      <c r="G2" s="38"/>
      <c r="H2" s="38"/>
      <c r="I2" s="38"/>
    </row>
    <row r="3" spans="1:12" ht="12.75" customHeight="1">
      <c r="A3" s="2"/>
      <c r="B3" s="25"/>
      <c r="C3" s="6"/>
      <c r="D3" s="6"/>
      <c r="E3" s="6"/>
      <c r="F3" s="6"/>
      <c r="G3" s="6"/>
      <c r="H3" s="2"/>
    </row>
    <row r="4" spans="1:12" ht="12.75" customHeight="1">
      <c r="A4" s="2"/>
      <c r="B4" s="40" t="s">
        <v>69</v>
      </c>
      <c r="C4" s="29"/>
      <c r="D4" s="29"/>
      <c r="E4" s="29"/>
      <c r="F4" s="36" t="s">
        <v>84</v>
      </c>
      <c r="G4" s="37" t="s">
        <v>68</v>
      </c>
      <c r="H4" s="35" t="s">
        <v>85</v>
      </c>
      <c r="I4" s="35"/>
    </row>
    <row r="5" spans="1:12" ht="104.25" customHeight="1">
      <c r="A5" s="2"/>
      <c r="B5" s="40"/>
      <c r="C5" s="29"/>
      <c r="D5" s="29"/>
      <c r="E5" s="34" t="s">
        <v>103</v>
      </c>
      <c r="F5" s="36"/>
      <c r="G5" s="37"/>
      <c r="H5" s="33" t="s">
        <v>101</v>
      </c>
      <c r="I5" s="33" t="s">
        <v>102</v>
      </c>
    </row>
    <row r="6" spans="1:12" ht="16.5" customHeight="1">
      <c r="A6" s="2"/>
      <c r="B6" s="14"/>
      <c r="C6" s="14"/>
      <c r="D6" s="14"/>
      <c r="E6" s="14"/>
      <c r="F6" s="15"/>
      <c r="G6" s="28"/>
      <c r="H6" s="28"/>
      <c r="I6" s="28"/>
    </row>
    <row r="7" spans="1:12" s="11" customFormat="1" ht="24" customHeight="1">
      <c r="A7" s="13"/>
      <c r="B7" s="20" t="s">
        <v>70</v>
      </c>
      <c r="C7" s="30" t="s">
        <v>86</v>
      </c>
      <c r="D7" s="30"/>
      <c r="E7" s="16">
        <f>E8+E9+E10+E11+E12+E13+E14+E15+E16</f>
        <v>4273143</v>
      </c>
      <c r="F7" s="16">
        <v>4964148</v>
      </c>
      <c r="G7" s="16">
        <v>4414966</v>
      </c>
      <c r="H7" s="17">
        <f>G7/E7*100</f>
        <v>103.31893877644629</v>
      </c>
      <c r="I7" s="17">
        <f>G7/F7*100</f>
        <v>88.93703410937789</v>
      </c>
      <c r="J7" s="7"/>
      <c r="K7" s="8"/>
      <c r="L7" s="9"/>
    </row>
    <row r="8" spans="1:12" s="11" customFormat="1" ht="47.25">
      <c r="A8" s="13"/>
      <c r="B8" s="21" t="s">
        <v>67</v>
      </c>
      <c r="C8" s="31" t="s">
        <v>86</v>
      </c>
      <c r="D8" s="31" t="s">
        <v>87</v>
      </c>
      <c r="E8" s="18">
        <v>207435</v>
      </c>
      <c r="F8" s="18">
        <v>261666</v>
      </c>
      <c r="G8" s="18">
        <v>282099</v>
      </c>
      <c r="H8" s="19">
        <f>G8/E8*100</f>
        <v>135.99392580808447</v>
      </c>
      <c r="I8" s="19">
        <f>G8/F8*100</f>
        <v>107.80880970397378</v>
      </c>
      <c r="J8" s="7"/>
      <c r="K8" s="8"/>
      <c r="L8" s="9"/>
    </row>
    <row r="9" spans="1:12" s="11" customFormat="1" ht="63">
      <c r="A9" s="13"/>
      <c r="B9" s="21" t="s">
        <v>66</v>
      </c>
      <c r="C9" s="31" t="s">
        <v>86</v>
      </c>
      <c r="D9" s="31" t="s">
        <v>88</v>
      </c>
      <c r="E9" s="18">
        <v>364681</v>
      </c>
      <c r="F9" s="18">
        <v>373645</v>
      </c>
      <c r="G9" s="18">
        <v>373166</v>
      </c>
      <c r="H9" s="19">
        <f t="shared" ref="H9:H72" si="0">G9/E9*100</f>
        <v>102.32669099843426</v>
      </c>
      <c r="I9" s="19">
        <f t="shared" ref="I9:I72" si="1">G9/F9*100</f>
        <v>99.871803449798605</v>
      </c>
      <c r="J9" s="7"/>
      <c r="K9" s="8"/>
      <c r="L9" s="9"/>
    </row>
    <row r="10" spans="1:12" s="11" customFormat="1" ht="63">
      <c r="A10" s="13"/>
      <c r="B10" s="21" t="s">
        <v>65</v>
      </c>
      <c r="C10" s="31" t="s">
        <v>86</v>
      </c>
      <c r="D10" s="31" t="s">
        <v>89</v>
      </c>
      <c r="E10" s="18">
        <v>39847</v>
      </c>
      <c r="F10" s="18">
        <v>50903</v>
      </c>
      <c r="G10" s="18">
        <v>52502</v>
      </c>
      <c r="H10" s="19">
        <f t="shared" si="0"/>
        <v>131.75897809119883</v>
      </c>
      <c r="I10" s="19">
        <f t="shared" si="1"/>
        <v>103.14126868750368</v>
      </c>
      <c r="J10" s="7"/>
      <c r="K10" s="8"/>
      <c r="L10" s="9"/>
    </row>
    <row r="11" spans="1:12" s="11" customFormat="1" ht="15.75">
      <c r="A11" s="13"/>
      <c r="B11" s="21" t="s">
        <v>64</v>
      </c>
      <c r="C11" s="31" t="s">
        <v>86</v>
      </c>
      <c r="D11" s="31" t="s">
        <v>90</v>
      </c>
      <c r="E11" s="18">
        <v>504904</v>
      </c>
      <c r="F11" s="18">
        <v>529170</v>
      </c>
      <c r="G11" s="18">
        <v>524663</v>
      </c>
      <c r="H11" s="19">
        <f t="shared" si="0"/>
        <v>103.91341720406255</v>
      </c>
      <c r="I11" s="19">
        <f t="shared" si="1"/>
        <v>99.148288829676673</v>
      </c>
      <c r="J11" s="7"/>
      <c r="K11" s="8"/>
      <c r="L11" s="9"/>
    </row>
    <row r="12" spans="1:12" s="11" customFormat="1" ht="47.25">
      <c r="A12" s="13"/>
      <c r="B12" s="21" t="s">
        <v>63</v>
      </c>
      <c r="C12" s="31" t="s">
        <v>86</v>
      </c>
      <c r="D12" s="31" t="s">
        <v>91</v>
      </c>
      <c r="E12" s="18">
        <v>460472</v>
      </c>
      <c r="F12" s="18">
        <v>481733</v>
      </c>
      <c r="G12" s="18">
        <v>485757</v>
      </c>
      <c r="H12" s="19">
        <f t="shared" si="0"/>
        <v>105.4911047794437</v>
      </c>
      <c r="I12" s="19">
        <f t="shared" si="1"/>
        <v>100.83531748914855</v>
      </c>
      <c r="J12" s="7"/>
      <c r="K12" s="8"/>
      <c r="L12" s="9"/>
    </row>
    <row r="13" spans="1:12" s="11" customFormat="1" ht="15.75">
      <c r="A13" s="13"/>
      <c r="B13" s="21" t="s">
        <v>62</v>
      </c>
      <c r="C13" s="31" t="s">
        <v>86</v>
      </c>
      <c r="D13" s="31" t="s">
        <v>92</v>
      </c>
      <c r="E13" s="18">
        <v>89041</v>
      </c>
      <c r="F13" s="18">
        <v>142762</v>
      </c>
      <c r="G13" s="18">
        <v>131028</v>
      </c>
      <c r="H13" s="19">
        <f t="shared" si="0"/>
        <v>147.15468155119552</v>
      </c>
      <c r="I13" s="19">
        <f t="shared" si="1"/>
        <v>91.780725963491676</v>
      </c>
      <c r="J13" s="7"/>
      <c r="K13" s="8"/>
      <c r="L13" s="9"/>
    </row>
    <row r="14" spans="1:12" s="11" customFormat="1" ht="31.5">
      <c r="A14" s="13"/>
      <c r="B14" s="21" t="s">
        <v>61</v>
      </c>
      <c r="C14" s="31" t="s">
        <v>86</v>
      </c>
      <c r="D14" s="31" t="s">
        <v>93</v>
      </c>
      <c r="E14" s="18">
        <v>637</v>
      </c>
      <c r="F14" s="18">
        <v>647</v>
      </c>
      <c r="G14" s="18">
        <v>647</v>
      </c>
      <c r="H14" s="19">
        <f t="shared" si="0"/>
        <v>101.56985871271587</v>
      </c>
      <c r="I14" s="19">
        <f t="shared" si="1"/>
        <v>100</v>
      </c>
      <c r="J14" s="7"/>
      <c r="K14" s="8"/>
      <c r="L14" s="9"/>
    </row>
    <row r="15" spans="1:12" s="11" customFormat="1" ht="15.75">
      <c r="A15" s="13"/>
      <c r="B15" s="21" t="s">
        <v>60</v>
      </c>
      <c r="C15" s="31" t="s">
        <v>86</v>
      </c>
      <c r="D15" s="31" t="s">
        <v>94</v>
      </c>
      <c r="E15" s="18">
        <v>357000</v>
      </c>
      <c r="F15" s="18">
        <v>198884</v>
      </c>
      <c r="G15" s="18">
        <v>0</v>
      </c>
      <c r="H15" s="19">
        <f t="shared" si="0"/>
        <v>0</v>
      </c>
      <c r="I15" s="19">
        <f t="shared" si="1"/>
        <v>0</v>
      </c>
      <c r="J15" s="7"/>
      <c r="K15" s="8"/>
      <c r="L15" s="9"/>
    </row>
    <row r="16" spans="1:12" s="11" customFormat="1" ht="15.75">
      <c r="A16" s="13"/>
      <c r="B16" s="21" t="s">
        <v>59</v>
      </c>
      <c r="C16" s="31" t="s">
        <v>86</v>
      </c>
      <c r="D16" s="31" t="s">
        <v>95</v>
      </c>
      <c r="E16" s="18">
        <v>2249126</v>
      </c>
      <c r="F16" s="18">
        <v>2924738</v>
      </c>
      <c r="G16" s="18">
        <v>2565104</v>
      </c>
      <c r="H16" s="19">
        <f t="shared" si="0"/>
        <v>114.04892389310336</v>
      </c>
      <c r="I16" s="19">
        <f t="shared" si="1"/>
        <v>87.703719102360623</v>
      </c>
      <c r="J16" s="7"/>
      <c r="K16" s="8"/>
      <c r="L16" s="9"/>
    </row>
    <row r="17" spans="1:12" s="11" customFormat="1" ht="15.75">
      <c r="A17" s="13"/>
      <c r="B17" s="20" t="s">
        <v>71</v>
      </c>
      <c r="C17" s="30" t="s">
        <v>87</v>
      </c>
      <c r="D17" s="30"/>
      <c r="E17" s="16">
        <f>E18+E19</f>
        <v>10775</v>
      </c>
      <c r="F17" s="16">
        <v>54641</v>
      </c>
      <c r="G17" s="16">
        <v>53890</v>
      </c>
      <c r="H17" s="17">
        <f>G17/E17*100</f>
        <v>500.13921113689099</v>
      </c>
      <c r="I17" s="17">
        <f t="shared" si="1"/>
        <v>98.625574202521918</v>
      </c>
      <c r="J17" s="7"/>
      <c r="K17" s="8"/>
      <c r="L17" s="9"/>
    </row>
    <row r="18" spans="1:12" s="11" customFormat="1" ht="15.75">
      <c r="A18" s="13"/>
      <c r="B18" s="21" t="s">
        <v>58</v>
      </c>
      <c r="C18" s="31" t="s">
        <v>87</v>
      </c>
      <c r="D18" s="31" t="s">
        <v>88</v>
      </c>
      <c r="E18" s="18"/>
      <c r="F18" s="18">
        <v>43365</v>
      </c>
      <c r="G18" s="18">
        <v>42798</v>
      </c>
      <c r="H18" s="19"/>
      <c r="I18" s="19">
        <f t="shared" si="1"/>
        <v>98.692493946731233</v>
      </c>
      <c r="J18" s="7"/>
      <c r="K18" s="8"/>
      <c r="L18" s="9"/>
    </row>
    <row r="19" spans="1:12" s="11" customFormat="1" ht="15.75">
      <c r="A19" s="13"/>
      <c r="B19" s="21" t="s">
        <v>57</v>
      </c>
      <c r="C19" s="31" t="s">
        <v>87</v>
      </c>
      <c r="D19" s="31" t="s">
        <v>89</v>
      </c>
      <c r="E19" s="18">
        <v>10775</v>
      </c>
      <c r="F19" s="18">
        <v>11275</v>
      </c>
      <c r="G19" s="18">
        <v>11092</v>
      </c>
      <c r="H19" s="19">
        <f t="shared" si="0"/>
        <v>102.94199535962878</v>
      </c>
      <c r="I19" s="19">
        <f t="shared" si="1"/>
        <v>98.376940133037692</v>
      </c>
      <c r="J19" s="7"/>
      <c r="K19" s="8"/>
      <c r="L19" s="9"/>
    </row>
    <row r="20" spans="1:12" s="11" customFormat="1" ht="31.5">
      <c r="A20" s="13"/>
      <c r="B20" s="20" t="s">
        <v>72</v>
      </c>
      <c r="C20" s="30" t="s">
        <v>88</v>
      </c>
      <c r="D20" s="30"/>
      <c r="E20" s="16">
        <f>E22+E23+E24+E21</f>
        <v>1529383</v>
      </c>
      <c r="F20" s="16">
        <v>1698992</v>
      </c>
      <c r="G20" s="16">
        <v>1622542</v>
      </c>
      <c r="H20" s="17">
        <f>G20/E20*100</f>
        <v>106.0912799475344</v>
      </c>
      <c r="I20" s="17">
        <f t="shared" si="1"/>
        <v>95.500273103110558</v>
      </c>
      <c r="J20" s="7"/>
      <c r="K20" s="8"/>
      <c r="L20" s="9"/>
    </row>
    <row r="21" spans="1:12" s="11" customFormat="1" ht="47.25">
      <c r="A21" s="13"/>
      <c r="B21" s="21" t="s">
        <v>56</v>
      </c>
      <c r="C21" s="31" t="s">
        <v>88</v>
      </c>
      <c r="D21" s="31" t="s">
        <v>96</v>
      </c>
      <c r="E21" s="18">
        <v>314327</v>
      </c>
      <c r="F21" s="18">
        <v>329246</v>
      </c>
      <c r="G21" s="18">
        <v>269059</v>
      </c>
      <c r="H21" s="19">
        <f t="shared" si="0"/>
        <v>85.598437296191548</v>
      </c>
      <c r="I21" s="19">
        <f t="shared" si="1"/>
        <v>81.719747544389293</v>
      </c>
      <c r="J21" s="7"/>
      <c r="K21" s="8"/>
      <c r="L21" s="9"/>
    </row>
    <row r="22" spans="1:12" s="11" customFormat="1" ht="15.75">
      <c r="A22" s="13"/>
      <c r="B22" s="21" t="s">
        <v>55</v>
      </c>
      <c r="C22" s="31" t="s">
        <v>88</v>
      </c>
      <c r="D22" s="31" t="s">
        <v>97</v>
      </c>
      <c r="E22" s="18">
        <v>912791</v>
      </c>
      <c r="F22" s="18">
        <v>990595</v>
      </c>
      <c r="G22" s="18">
        <v>981680</v>
      </c>
      <c r="H22" s="19">
        <f t="shared" si="0"/>
        <v>107.54707265956829</v>
      </c>
      <c r="I22" s="19">
        <f t="shared" si="1"/>
        <v>99.100035837047429</v>
      </c>
      <c r="J22" s="7"/>
      <c r="K22" s="8"/>
      <c r="L22" s="9"/>
    </row>
    <row r="23" spans="1:12" s="11" customFormat="1" ht="15.75">
      <c r="A23" s="13"/>
      <c r="B23" s="21" t="s">
        <v>54</v>
      </c>
      <c r="C23" s="31" t="s">
        <v>88</v>
      </c>
      <c r="D23" s="31" t="s">
        <v>94</v>
      </c>
      <c r="E23" s="18">
        <v>5748</v>
      </c>
      <c r="F23" s="18">
        <v>7373</v>
      </c>
      <c r="G23" s="18">
        <v>7340</v>
      </c>
      <c r="H23" s="19">
        <f t="shared" si="0"/>
        <v>127.69659011830201</v>
      </c>
      <c r="I23" s="19">
        <f t="shared" si="1"/>
        <v>99.552420995524201</v>
      </c>
      <c r="J23" s="7"/>
      <c r="K23" s="8"/>
      <c r="L23" s="9"/>
    </row>
    <row r="24" spans="1:12" s="11" customFormat="1" ht="31.5">
      <c r="A24" s="13"/>
      <c r="B24" s="21" t="s">
        <v>53</v>
      </c>
      <c r="C24" s="31" t="s">
        <v>88</v>
      </c>
      <c r="D24" s="31" t="s">
        <v>98</v>
      </c>
      <c r="E24" s="18">
        <v>296517</v>
      </c>
      <c r="F24" s="18">
        <v>371778</v>
      </c>
      <c r="G24" s="18">
        <v>364463</v>
      </c>
      <c r="H24" s="19">
        <f t="shared" si="0"/>
        <v>122.9147064080643</v>
      </c>
      <c r="I24" s="19">
        <f t="shared" si="1"/>
        <v>98.03242795431683</v>
      </c>
      <c r="J24" s="7"/>
      <c r="K24" s="8"/>
      <c r="L24" s="9"/>
    </row>
    <row r="25" spans="1:12" s="11" customFormat="1" ht="15.75">
      <c r="A25" s="13"/>
      <c r="B25" s="20" t="s">
        <v>73</v>
      </c>
      <c r="C25" s="30" t="s">
        <v>89</v>
      </c>
      <c r="D25" s="30"/>
      <c r="E25" s="16">
        <f>E26+E27+E28+E29+E30+E31+E32+E33+E34+E35+1</f>
        <v>24595260</v>
      </c>
      <c r="F25" s="16">
        <v>46125383</v>
      </c>
      <c r="G25" s="16">
        <v>39152649.090240002</v>
      </c>
      <c r="H25" s="17">
        <f>G25/E25*100</f>
        <v>159.18778289084972</v>
      </c>
      <c r="I25" s="17">
        <f t="shared" si="1"/>
        <v>84.883087236890802</v>
      </c>
      <c r="J25" s="7"/>
      <c r="K25" s="8"/>
      <c r="L25" s="9"/>
    </row>
    <row r="26" spans="1:12" s="11" customFormat="1" ht="15.75">
      <c r="A26" s="13"/>
      <c r="B26" s="21" t="s">
        <v>52</v>
      </c>
      <c r="C26" s="31" t="s">
        <v>89</v>
      </c>
      <c r="D26" s="31" t="s">
        <v>86</v>
      </c>
      <c r="E26" s="18">
        <v>516125</v>
      </c>
      <c r="F26" s="18">
        <v>799562</v>
      </c>
      <c r="G26" s="18">
        <v>809277</v>
      </c>
      <c r="H26" s="19">
        <f t="shared" si="0"/>
        <v>156.79864373940421</v>
      </c>
      <c r="I26" s="19">
        <f t="shared" si="1"/>
        <v>101.2150402345284</v>
      </c>
      <c r="J26" s="7"/>
      <c r="K26" s="8"/>
      <c r="L26" s="9"/>
    </row>
    <row r="27" spans="1:12" s="11" customFormat="1" ht="15.75">
      <c r="A27" s="13"/>
      <c r="B27" s="21" t="s">
        <v>51</v>
      </c>
      <c r="C27" s="31" t="s">
        <v>89</v>
      </c>
      <c r="D27" s="31" t="s">
        <v>87</v>
      </c>
      <c r="E27" s="18">
        <v>108139</v>
      </c>
      <c r="F27" s="18">
        <v>138120</v>
      </c>
      <c r="G27" s="18">
        <v>132729</v>
      </c>
      <c r="H27" s="19">
        <f t="shared" si="0"/>
        <v>122.73925225866708</v>
      </c>
      <c r="I27" s="19">
        <f t="shared" si="1"/>
        <v>96.096872284969592</v>
      </c>
      <c r="J27" s="7"/>
      <c r="K27" s="8"/>
      <c r="L27" s="9"/>
    </row>
    <row r="28" spans="1:12" s="11" customFormat="1" ht="15.75">
      <c r="A28" s="13"/>
      <c r="B28" s="21" t="s">
        <v>50</v>
      </c>
      <c r="C28" s="31" t="s">
        <v>89</v>
      </c>
      <c r="D28" s="31" t="s">
        <v>90</v>
      </c>
      <c r="E28" s="18">
        <v>2507475</v>
      </c>
      <c r="F28" s="18">
        <v>4171654</v>
      </c>
      <c r="G28" s="18">
        <v>3880559</v>
      </c>
      <c r="H28" s="19">
        <f t="shared" si="0"/>
        <v>154.75962871015662</v>
      </c>
      <c r="I28" s="19">
        <f t="shared" si="1"/>
        <v>93.022072300339389</v>
      </c>
      <c r="J28" s="7"/>
      <c r="K28" s="8"/>
      <c r="L28" s="9"/>
    </row>
    <row r="29" spans="1:12" s="11" customFormat="1" ht="15.75">
      <c r="A29" s="13"/>
      <c r="B29" s="21" t="s">
        <v>49</v>
      </c>
      <c r="C29" s="31" t="s">
        <v>89</v>
      </c>
      <c r="D29" s="31" t="s">
        <v>91</v>
      </c>
      <c r="E29" s="18">
        <v>127682</v>
      </c>
      <c r="F29" s="18">
        <v>251406</v>
      </c>
      <c r="G29" s="18">
        <v>186473</v>
      </c>
      <c r="H29" s="19">
        <f t="shared" si="0"/>
        <v>146.04486145267148</v>
      </c>
      <c r="I29" s="19">
        <f t="shared" si="1"/>
        <v>74.172056355059141</v>
      </c>
      <c r="J29" s="7"/>
      <c r="K29" s="8"/>
      <c r="L29" s="9"/>
    </row>
    <row r="30" spans="1:12" s="11" customFormat="1" ht="15.75">
      <c r="A30" s="13"/>
      <c r="B30" s="21" t="s">
        <v>48</v>
      </c>
      <c r="C30" s="31" t="s">
        <v>89</v>
      </c>
      <c r="D30" s="31" t="s">
        <v>92</v>
      </c>
      <c r="E30" s="18">
        <v>320662</v>
      </c>
      <c r="F30" s="18">
        <v>584894</v>
      </c>
      <c r="G30" s="18">
        <v>580763</v>
      </c>
      <c r="H30" s="19">
        <f t="shared" si="0"/>
        <v>181.1137584122846</v>
      </c>
      <c r="I30" s="19">
        <f t="shared" si="1"/>
        <v>99.293718177994648</v>
      </c>
      <c r="J30" s="7"/>
      <c r="K30" s="8"/>
      <c r="L30" s="9"/>
    </row>
    <row r="31" spans="1:12" s="11" customFormat="1" ht="15.75">
      <c r="A31" s="13"/>
      <c r="B31" s="21" t="s">
        <v>47</v>
      </c>
      <c r="C31" s="31" t="s">
        <v>89</v>
      </c>
      <c r="D31" s="31" t="s">
        <v>93</v>
      </c>
      <c r="E31" s="18">
        <v>1037602</v>
      </c>
      <c r="F31" s="18">
        <v>1582838</v>
      </c>
      <c r="G31" s="18">
        <v>1512333</v>
      </c>
      <c r="H31" s="19">
        <f t="shared" si="0"/>
        <v>145.75270672184516</v>
      </c>
      <c r="I31" s="19">
        <f t="shared" si="1"/>
        <v>95.545659126202438</v>
      </c>
      <c r="J31" s="7"/>
      <c r="K31" s="8"/>
      <c r="L31" s="9"/>
    </row>
    <row r="32" spans="1:12" s="11" customFormat="1" ht="15.75">
      <c r="A32" s="13"/>
      <c r="B32" s="21" t="s">
        <v>46</v>
      </c>
      <c r="C32" s="31" t="s">
        <v>89</v>
      </c>
      <c r="D32" s="31" t="s">
        <v>96</v>
      </c>
      <c r="E32" s="18">
        <v>13632823</v>
      </c>
      <c r="F32" s="18">
        <v>26492771</v>
      </c>
      <c r="G32" s="18">
        <v>21501231</v>
      </c>
      <c r="H32" s="19">
        <f t="shared" si="0"/>
        <v>157.7166446010485</v>
      </c>
      <c r="I32" s="19">
        <f t="shared" si="1"/>
        <v>81.15886027928147</v>
      </c>
      <c r="J32" s="7"/>
      <c r="K32" s="8"/>
      <c r="L32" s="9"/>
    </row>
    <row r="33" spans="1:12" s="11" customFormat="1" ht="15.75">
      <c r="A33" s="13"/>
      <c r="B33" s="21" t="s">
        <v>45</v>
      </c>
      <c r="C33" s="31" t="s">
        <v>89</v>
      </c>
      <c r="D33" s="31" t="s">
        <v>97</v>
      </c>
      <c r="E33" s="18">
        <v>904122</v>
      </c>
      <c r="F33" s="18">
        <v>1240167</v>
      </c>
      <c r="G33" s="18">
        <v>1090324</v>
      </c>
      <c r="H33" s="19">
        <f t="shared" si="0"/>
        <v>120.59478698671198</v>
      </c>
      <c r="I33" s="19">
        <f t="shared" si="1"/>
        <v>87.917514334762984</v>
      </c>
      <c r="J33" s="7"/>
      <c r="K33" s="8"/>
      <c r="L33" s="9"/>
    </row>
    <row r="34" spans="1:12" s="11" customFormat="1" ht="31.5">
      <c r="A34" s="13"/>
      <c r="B34" s="21" t="s">
        <v>44</v>
      </c>
      <c r="C34" s="31" t="s">
        <v>89</v>
      </c>
      <c r="D34" s="31" t="s">
        <v>94</v>
      </c>
      <c r="E34" s="18">
        <v>4500</v>
      </c>
      <c r="F34" s="18">
        <v>8500</v>
      </c>
      <c r="G34" s="18">
        <v>8500</v>
      </c>
      <c r="H34" s="19">
        <f t="shared" si="0"/>
        <v>188.88888888888889</v>
      </c>
      <c r="I34" s="19">
        <f t="shared" si="1"/>
        <v>100</v>
      </c>
      <c r="J34" s="7"/>
      <c r="K34" s="8"/>
      <c r="L34" s="9"/>
    </row>
    <row r="35" spans="1:12" s="11" customFormat="1" ht="15.75">
      <c r="A35" s="13"/>
      <c r="B35" s="21" t="s">
        <v>43</v>
      </c>
      <c r="C35" s="31" t="s">
        <v>89</v>
      </c>
      <c r="D35" s="31" t="s">
        <v>99</v>
      </c>
      <c r="E35" s="18">
        <v>5436129</v>
      </c>
      <c r="F35" s="18">
        <v>10855470</v>
      </c>
      <c r="G35" s="23">
        <v>9450460.0902399998</v>
      </c>
      <c r="H35" s="19">
        <f t="shared" si="0"/>
        <v>173.84539789692261</v>
      </c>
      <c r="I35" s="19">
        <f t="shared" si="1"/>
        <v>87.05712502765887</v>
      </c>
      <c r="J35" s="7"/>
      <c r="K35" s="8"/>
      <c r="L35" s="9"/>
    </row>
    <row r="36" spans="1:12" s="11" customFormat="1" ht="15.75">
      <c r="A36" s="13"/>
      <c r="B36" s="20" t="s">
        <v>74</v>
      </c>
      <c r="C36" s="30" t="s">
        <v>90</v>
      </c>
      <c r="D36" s="30"/>
      <c r="E36" s="16">
        <f>E37+E38+E39+E40-1</f>
        <v>2070431</v>
      </c>
      <c r="F36" s="16">
        <v>7608475</v>
      </c>
      <c r="G36" s="16">
        <v>6542184</v>
      </c>
      <c r="H36" s="17">
        <f>G36/E36*100</f>
        <v>315.98174486375063</v>
      </c>
      <c r="I36" s="17">
        <f t="shared" si="1"/>
        <v>85.985483293301229</v>
      </c>
      <c r="J36" s="7"/>
      <c r="K36" s="8"/>
      <c r="L36" s="9"/>
    </row>
    <row r="37" spans="1:12" s="11" customFormat="1" ht="15.75">
      <c r="A37" s="13"/>
      <c r="B37" s="21" t="s">
        <v>42</v>
      </c>
      <c r="C37" s="31" t="s">
        <v>90</v>
      </c>
      <c r="D37" s="31" t="s">
        <v>86</v>
      </c>
      <c r="E37" s="18">
        <v>553968</v>
      </c>
      <c r="F37" s="18">
        <v>2551019</v>
      </c>
      <c r="G37" s="18">
        <v>2150801</v>
      </c>
      <c r="H37" s="19">
        <f t="shared" si="0"/>
        <v>388.25365364064351</v>
      </c>
      <c r="I37" s="19">
        <f t="shared" si="1"/>
        <v>84.311445739918042</v>
      </c>
      <c r="J37" s="7"/>
      <c r="K37" s="8"/>
      <c r="L37" s="9"/>
    </row>
    <row r="38" spans="1:12" s="11" customFormat="1" ht="15.75">
      <c r="A38" s="13"/>
      <c r="B38" s="21" t="s">
        <v>41</v>
      </c>
      <c r="C38" s="31" t="s">
        <v>90</v>
      </c>
      <c r="D38" s="31" t="s">
        <v>87</v>
      </c>
      <c r="E38" s="18">
        <v>496079</v>
      </c>
      <c r="F38" s="18">
        <v>1409264</v>
      </c>
      <c r="G38" s="18">
        <v>1302753</v>
      </c>
      <c r="H38" s="19">
        <f t="shared" si="0"/>
        <v>262.60998752214869</v>
      </c>
      <c r="I38" s="19">
        <f t="shared" si="1"/>
        <v>92.442083243451904</v>
      </c>
      <c r="J38" s="7"/>
      <c r="K38" s="8"/>
      <c r="L38" s="9"/>
    </row>
    <row r="39" spans="1:12" s="11" customFormat="1" ht="15.75">
      <c r="A39" s="13"/>
      <c r="B39" s="21" t="s">
        <v>40</v>
      </c>
      <c r="C39" s="31" t="s">
        <v>90</v>
      </c>
      <c r="D39" s="31" t="s">
        <v>88</v>
      </c>
      <c r="E39" s="18">
        <v>465172</v>
      </c>
      <c r="F39" s="18">
        <v>2110972</v>
      </c>
      <c r="G39" s="18">
        <v>2001149</v>
      </c>
      <c r="H39" s="19">
        <f t="shared" si="0"/>
        <v>430.19549757939001</v>
      </c>
      <c r="I39" s="19">
        <f t="shared" si="1"/>
        <v>94.797515078362011</v>
      </c>
      <c r="J39" s="7"/>
      <c r="K39" s="8"/>
      <c r="L39" s="9"/>
    </row>
    <row r="40" spans="1:12" s="11" customFormat="1" ht="31.5">
      <c r="A40" s="13"/>
      <c r="B40" s="21" t="s">
        <v>39</v>
      </c>
      <c r="C40" s="31" t="s">
        <v>90</v>
      </c>
      <c r="D40" s="31" t="s">
        <v>90</v>
      </c>
      <c r="E40" s="18">
        <v>555213</v>
      </c>
      <c r="F40" s="18">
        <v>1537220</v>
      </c>
      <c r="G40" s="18">
        <v>1087481</v>
      </c>
      <c r="H40" s="19">
        <f t="shared" si="0"/>
        <v>195.86735180912552</v>
      </c>
      <c r="I40" s="19">
        <f t="shared" si="1"/>
        <v>70.743354887394133</v>
      </c>
      <c r="J40" s="7"/>
      <c r="K40" s="8"/>
      <c r="L40" s="9"/>
    </row>
    <row r="41" spans="1:12" s="11" customFormat="1" ht="15.75">
      <c r="A41" s="13"/>
      <c r="B41" s="20" t="s">
        <v>75</v>
      </c>
      <c r="C41" s="30" t="s">
        <v>91</v>
      </c>
      <c r="D41" s="30"/>
      <c r="E41" s="16">
        <f>E42+E44+E43+E45-1</f>
        <v>191746</v>
      </c>
      <c r="F41" s="16">
        <v>1327225</v>
      </c>
      <c r="G41" s="16">
        <v>1191284</v>
      </c>
      <c r="H41" s="17">
        <f>G41/E41*100</f>
        <v>621.28232140435784</v>
      </c>
      <c r="I41" s="17">
        <f t="shared" si="1"/>
        <v>89.757501553994231</v>
      </c>
      <c r="J41" s="7"/>
      <c r="K41" s="8"/>
      <c r="L41" s="9"/>
    </row>
    <row r="42" spans="1:12" s="11" customFormat="1" ht="15.75">
      <c r="A42" s="13"/>
      <c r="B42" s="21" t="s">
        <v>38</v>
      </c>
      <c r="C42" s="31" t="s">
        <v>91</v>
      </c>
      <c r="D42" s="31" t="s">
        <v>86</v>
      </c>
      <c r="E42" s="18">
        <v>34589</v>
      </c>
      <c r="F42" s="18">
        <v>34589</v>
      </c>
      <c r="G42" s="18">
        <v>34589</v>
      </c>
      <c r="H42" s="19">
        <f t="shared" si="0"/>
        <v>100</v>
      </c>
      <c r="I42" s="19">
        <f t="shared" si="1"/>
        <v>100</v>
      </c>
      <c r="J42" s="7"/>
      <c r="K42" s="8"/>
      <c r="L42" s="9"/>
    </row>
    <row r="43" spans="1:12" s="11" customFormat="1" ht="15.75">
      <c r="A43" s="13"/>
      <c r="B43" s="21" t="s">
        <v>37</v>
      </c>
      <c r="C43" s="31" t="s">
        <v>91</v>
      </c>
      <c r="D43" s="31" t="s">
        <v>87</v>
      </c>
      <c r="E43" s="18"/>
      <c r="F43" s="18">
        <v>975433</v>
      </c>
      <c r="G43" s="18">
        <v>831225</v>
      </c>
      <c r="H43" s="19"/>
      <c r="I43" s="19">
        <f t="shared" si="1"/>
        <v>85.216001509073408</v>
      </c>
      <c r="J43" s="7"/>
      <c r="K43" s="8"/>
      <c r="L43" s="9"/>
    </row>
    <row r="44" spans="1:12" s="11" customFormat="1" ht="31.5">
      <c r="A44" s="13"/>
      <c r="B44" s="21" t="s">
        <v>36</v>
      </c>
      <c r="C44" s="31" t="s">
        <v>91</v>
      </c>
      <c r="D44" s="31" t="s">
        <v>88</v>
      </c>
      <c r="E44" s="18">
        <v>1154</v>
      </c>
      <c r="F44" s="18">
        <v>19307</v>
      </c>
      <c r="G44" s="18">
        <v>18988</v>
      </c>
      <c r="H44" s="19">
        <f t="shared" si="0"/>
        <v>1645.4072790294629</v>
      </c>
      <c r="I44" s="19">
        <f t="shared" si="1"/>
        <v>98.347749520899157</v>
      </c>
      <c r="J44" s="7"/>
      <c r="K44" s="8"/>
      <c r="L44" s="9"/>
    </row>
    <row r="45" spans="1:12" s="11" customFormat="1" ht="15.75">
      <c r="A45" s="13"/>
      <c r="B45" s="21" t="s">
        <v>35</v>
      </c>
      <c r="C45" s="31" t="s">
        <v>91</v>
      </c>
      <c r="D45" s="31" t="s">
        <v>90</v>
      </c>
      <c r="E45" s="18">
        <v>156004</v>
      </c>
      <c r="F45" s="18">
        <v>297897</v>
      </c>
      <c r="G45" s="18">
        <v>306483</v>
      </c>
      <c r="H45" s="19">
        <f t="shared" si="0"/>
        <v>196.4584241429707</v>
      </c>
      <c r="I45" s="19">
        <f t="shared" si="1"/>
        <v>102.88220425180516</v>
      </c>
      <c r="J45" s="7"/>
      <c r="K45" s="8"/>
      <c r="L45" s="9"/>
    </row>
    <row r="46" spans="1:12" s="11" customFormat="1" ht="15.75">
      <c r="A46" s="13"/>
      <c r="B46" s="20" t="s">
        <v>76</v>
      </c>
      <c r="C46" s="30" t="s">
        <v>92</v>
      </c>
      <c r="D46" s="30"/>
      <c r="E46" s="16">
        <f>E47+E48+E49+E50+E51+E52+E53+E54+E55</f>
        <v>38386399</v>
      </c>
      <c r="F46" s="16">
        <v>40821330</v>
      </c>
      <c r="G46" s="16">
        <v>39754605</v>
      </c>
      <c r="H46" s="17">
        <f>G46/E46*100</f>
        <v>103.56429890701652</v>
      </c>
      <c r="I46" s="17">
        <f t="shared" si="1"/>
        <v>97.386844083717989</v>
      </c>
      <c r="J46" s="7"/>
      <c r="K46" s="8"/>
      <c r="L46" s="9"/>
    </row>
    <row r="47" spans="1:12" s="11" customFormat="1" ht="15.75">
      <c r="A47" s="13"/>
      <c r="B47" s="21" t="s">
        <v>34</v>
      </c>
      <c r="C47" s="31" t="s">
        <v>92</v>
      </c>
      <c r="D47" s="31" t="s">
        <v>86</v>
      </c>
      <c r="E47" s="18">
        <v>12114993</v>
      </c>
      <c r="F47" s="18">
        <v>13581615</v>
      </c>
      <c r="G47" s="18">
        <v>13246594</v>
      </c>
      <c r="H47" s="19">
        <f t="shared" si="0"/>
        <v>109.34050065072263</v>
      </c>
      <c r="I47" s="19">
        <f t="shared" si="1"/>
        <v>97.533275681868474</v>
      </c>
      <c r="J47" s="7"/>
      <c r="K47" s="8"/>
      <c r="L47" s="9"/>
    </row>
    <row r="48" spans="1:12" s="11" customFormat="1" ht="15.75">
      <c r="A48" s="13"/>
      <c r="B48" s="21" t="s">
        <v>33</v>
      </c>
      <c r="C48" s="31" t="s">
        <v>92</v>
      </c>
      <c r="D48" s="31" t="s">
        <v>87</v>
      </c>
      <c r="E48" s="18">
        <v>15809462</v>
      </c>
      <c r="F48" s="18">
        <v>15779804</v>
      </c>
      <c r="G48" s="18">
        <v>15308991</v>
      </c>
      <c r="H48" s="19">
        <f t="shared" si="0"/>
        <v>96.834357804206121</v>
      </c>
      <c r="I48" s="19">
        <f t="shared" si="1"/>
        <v>97.016357110645984</v>
      </c>
      <c r="J48" s="7"/>
      <c r="K48" s="8"/>
      <c r="L48" s="9"/>
    </row>
    <row r="49" spans="1:12" s="11" customFormat="1" ht="15.75">
      <c r="A49" s="13"/>
      <c r="B49" s="21" t="s">
        <v>32</v>
      </c>
      <c r="C49" s="31" t="s">
        <v>92</v>
      </c>
      <c r="D49" s="31" t="s">
        <v>88</v>
      </c>
      <c r="E49" s="18">
        <v>1411746</v>
      </c>
      <c r="F49" s="18">
        <v>1437726</v>
      </c>
      <c r="G49" s="18">
        <v>1435516</v>
      </c>
      <c r="H49" s="19">
        <f t="shared" si="0"/>
        <v>101.68373064276435</v>
      </c>
      <c r="I49" s="19">
        <f t="shared" si="1"/>
        <v>99.846285036230825</v>
      </c>
      <c r="J49" s="7"/>
      <c r="K49" s="8"/>
      <c r="L49" s="9"/>
    </row>
    <row r="50" spans="1:12" s="11" customFormat="1" ht="15.75">
      <c r="A50" s="13"/>
      <c r="B50" s="21" t="s">
        <v>31</v>
      </c>
      <c r="C50" s="31" t="s">
        <v>92</v>
      </c>
      <c r="D50" s="31" t="s">
        <v>89</v>
      </c>
      <c r="E50" s="18">
        <v>4215814</v>
      </c>
      <c r="F50" s="18">
        <v>4227997</v>
      </c>
      <c r="G50" s="18">
        <v>4197085</v>
      </c>
      <c r="H50" s="19">
        <f t="shared" si="0"/>
        <v>99.555744157593296</v>
      </c>
      <c r="I50" s="19">
        <f t="shared" si="1"/>
        <v>99.268873653410822</v>
      </c>
      <c r="J50" s="7"/>
      <c r="K50" s="8"/>
      <c r="L50" s="9"/>
    </row>
    <row r="51" spans="1:12" s="11" customFormat="1" ht="31.5">
      <c r="A51" s="13"/>
      <c r="B51" s="21" t="s">
        <v>30</v>
      </c>
      <c r="C51" s="31" t="s">
        <v>92</v>
      </c>
      <c r="D51" s="31" t="s">
        <v>90</v>
      </c>
      <c r="E51" s="18">
        <v>79567</v>
      </c>
      <c r="F51" s="18">
        <v>80852</v>
      </c>
      <c r="G51" s="18">
        <v>74515</v>
      </c>
      <c r="H51" s="19">
        <f t="shared" si="0"/>
        <v>93.650634056832601</v>
      </c>
      <c r="I51" s="19">
        <f t="shared" si="1"/>
        <v>92.162222332162472</v>
      </c>
      <c r="J51" s="7"/>
      <c r="K51" s="8"/>
      <c r="L51" s="9"/>
    </row>
    <row r="52" spans="1:12" s="11" customFormat="1" ht="15.75">
      <c r="A52" s="13"/>
      <c r="B52" s="21" t="s">
        <v>29</v>
      </c>
      <c r="C52" s="31" t="s">
        <v>92</v>
      </c>
      <c r="D52" s="31" t="s">
        <v>91</v>
      </c>
      <c r="E52" s="18">
        <v>88084</v>
      </c>
      <c r="F52" s="18">
        <v>20572</v>
      </c>
      <c r="G52" s="18">
        <v>20058</v>
      </c>
      <c r="H52" s="19">
        <f t="shared" si="0"/>
        <v>22.77144543844512</v>
      </c>
      <c r="I52" s="19">
        <f t="shared" si="1"/>
        <v>97.501458292825191</v>
      </c>
      <c r="J52" s="7"/>
      <c r="K52" s="8"/>
      <c r="L52" s="9"/>
    </row>
    <row r="53" spans="1:12" s="11" customFormat="1" ht="15.75">
      <c r="A53" s="13"/>
      <c r="B53" s="21" t="s">
        <v>28</v>
      </c>
      <c r="C53" s="31" t="s">
        <v>92</v>
      </c>
      <c r="D53" s="31" t="s">
        <v>92</v>
      </c>
      <c r="E53" s="18">
        <v>906010</v>
      </c>
      <c r="F53" s="18">
        <v>1004913</v>
      </c>
      <c r="G53" s="18">
        <v>1005016</v>
      </c>
      <c r="H53" s="19">
        <f t="shared" si="0"/>
        <v>110.92769395481285</v>
      </c>
      <c r="I53" s="19">
        <f t="shared" si="1"/>
        <v>100.01024964350147</v>
      </c>
      <c r="J53" s="7"/>
      <c r="K53" s="8"/>
      <c r="L53" s="9"/>
    </row>
    <row r="54" spans="1:12" s="11" customFormat="1" ht="31.5">
      <c r="A54" s="13"/>
      <c r="B54" s="21" t="s">
        <v>27</v>
      </c>
      <c r="C54" s="31" t="s">
        <v>92</v>
      </c>
      <c r="D54" s="31" t="s">
        <v>93</v>
      </c>
      <c r="E54" s="18">
        <v>7400</v>
      </c>
      <c r="F54" s="18">
        <v>7400</v>
      </c>
      <c r="G54" s="18">
        <v>7400</v>
      </c>
      <c r="H54" s="19">
        <f t="shared" si="0"/>
        <v>100</v>
      </c>
      <c r="I54" s="19">
        <f t="shared" si="1"/>
        <v>100</v>
      </c>
      <c r="J54" s="7"/>
      <c r="K54" s="8"/>
      <c r="L54" s="9"/>
    </row>
    <row r="55" spans="1:12" s="11" customFormat="1" ht="15.75">
      <c r="A55" s="13"/>
      <c r="B55" s="21" t="s">
        <v>26</v>
      </c>
      <c r="C55" s="31" t="s">
        <v>92</v>
      </c>
      <c r="D55" s="31" t="s">
        <v>96</v>
      </c>
      <c r="E55" s="18">
        <v>3753323</v>
      </c>
      <c r="F55" s="18">
        <v>4680451</v>
      </c>
      <c r="G55" s="18">
        <v>4459430</v>
      </c>
      <c r="H55" s="19">
        <f t="shared" si="0"/>
        <v>118.81284930713396</v>
      </c>
      <c r="I55" s="19">
        <f t="shared" si="1"/>
        <v>95.277784128067992</v>
      </c>
      <c r="J55" s="7"/>
      <c r="K55" s="8"/>
      <c r="L55" s="9"/>
    </row>
    <row r="56" spans="1:12" s="11" customFormat="1" ht="15.75">
      <c r="A56" s="13"/>
      <c r="B56" s="20" t="s">
        <v>77</v>
      </c>
      <c r="C56" s="30" t="s">
        <v>93</v>
      </c>
      <c r="D56" s="30"/>
      <c r="E56" s="16">
        <f>E57+E58</f>
        <v>2335186</v>
      </c>
      <c r="F56" s="16">
        <v>2879263</v>
      </c>
      <c r="G56" s="16">
        <v>2386723</v>
      </c>
      <c r="H56" s="17">
        <f>G56/E56*100</f>
        <v>102.20697623230012</v>
      </c>
      <c r="I56" s="17">
        <f t="shared" si="1"/>
        <v>82.893539075798216</v>
      </c>
      <c r="J56" s="7"/>
      <c r="K56" s="8"/>
      <c r="L56" s="9"/>
    </row>
    <row r="57" spans="1:12" s="11" customFormat="1" ht="15.75">
      <c r="A57" s="13"/>
      <c r="B57" s="21" t="s">
        <v>25</v>
      </c>
      <c r="C57" s="31" t="s">
        <v>93</v>
      </c>
      <c r="D57" s="31" t="s">
        <v>86</v>
      </c>
      <c r="E57" s="18">
        <v>2267579</v>
      </c>
      <c r="F57" s="18">
        <v>2804928</v>
      </c>
      <c r="G57" s="18">
        <v>2300517</v>
      </c>
      <c r="H57" s="19">
        <f t="shared" si="0"/>
        <v>101.45256240245655</v>
      </c>
      <c r="I57" s="19">
        <f t="shared" si="1"/>
        <v>82.016971558628242</v>
      </c>
      <c r="J57" s="7"/>
      <c r="K57" s="8"/>
      <c r="L57" s="9"/>
    </row>
    <row r="58" spans="1:12" s="11" customFormat="1" ht="15.75">
      <c r="A58" s="13"/>
      <c r="B58" s="21" t="s">
        <v>24</v>
      </c>
      <c r="C58" s="31" t="s">
        <v>93</v>
      </c>
      <c r="D58" s="31" t="s">
        <v>89</v>
      </c>
      <c r="E58" s="18">
        <v>67607</v>
      </c>
      <c r="F58" s="18">
        <v>74336</v>
      </c>
      <c r="G58" s="18">
        <v>86206</v>
      </c>
      <c r="H58" s="19">
        <f t="shared" si="0"/>
        <v>127.51046489268862</v>
      </c>
      <c r="I58" s="19">
        <f t="shared" si="1"/>
        <v>115.96803702109342</v>
      </c>
      <c r="J58" s="7"/>
      <c r="K58" s="8"/>
      <c r="L58" s="9"/>
    </row>
    <row r="59" spans="1:12" s="11" customFormat="1" ht="15.75">
      <c r="A59" s="13"/>
      <c r="B59" s="20" t="s">
        <v>78</v>
      </c>
      <c r="C59" s="30" t="s">
        <v>96</v>
      </c>
      <c r="D59" s="30"/>
      <c r="E59" s="16">
        <f>E60+E61+E62+E63+E64+E65+E66+E67-1</f>
        <v>10433670</v>
      </c>
      <c r="F59" s="16">
        <v>15443003</v>
      </c>
      <c r="G59" s="16">
        <v>15068823</v>
      </c>
      <c r="H59" s="17">
        <f>G59/E59*100</f>
        <v>144.42495306062008</v>
      </c>
      <c r="I59" s="17">
        <f t="shared" si="1"/>
        <v>97.57702566009992</v>
      </c>
      <c r="J59" s="7"/>
      <c r="K59" s="8"/>
      <c r="L59" s="9"/>
    </row>
    <row r="60" spans="1:12" s="11" customFormat="1" ht="15.75">
      <c r="A60" s="13"/>
      <c r="B60" s="21" t="s">
        <v>23</v>
      </c>
      <c r="C60" s="31" t="s">
        <v>96</v>
      </c>
      <c r="D60" s="31" t="s">
        <v>86</v>
      </c>
      <c r="E60" s="18">
        <v>4368967</v>
      </c>
      <c r="F60" s="18">
        <v>4261424</v>
      </c>
      <c r="G60" s="18">
        <v>4187093</v>
      </c>
      <c r="H60" s="19">
        <f t="shared" si="0"/>
        <v>95.837139534356751</v>
      </c>
      <c r="I60" s="19">
        <f t="shared" si="1"/>
        <v>98.255723908252264</v>
      </c>
      <c r="J60" s="7"/>
      <c r="K60" s="8"/>
      <c r="L60" s="9"/>
    </row>
    <row r="61" spans="1:12" s="11" customFormat="1" ht="15.75">
      <c r="A61" s="13"/>
      <c r="B61" s="21" t="s">
        <v>22</v>
      </c>
      <c r="C61" s="31" t="s">
        <v>96</v>
      </c>
      <c r="D61" s="31" t="s">
        <v>87</v>
      </c>
      <c r="E61" s="18">
        <v>3053659</v>
      </c>
      <c r="F61" s="18">
        <v>5694055</v>
      </c>
      <c r="G61" s="18">
        <v>5517902</v>
      </c>
      <c r="H61" s="19">
        <f t="shared" si="0"/>
        <v>180.69804126786914</v>
      </c>
      <c r="I61" s="19">
        <f t="shared" si="1"/>
        <v>96.906369889296812</v>
      </c>
      <c r="J61" s="7"/>
      <c r="K61" s="8"/>
      <c r="L61" s="9"/>
    </row>
    <row r="62" spans="1:12" s="11" customFormat="1" ht="31.5">
      <c r="A62" s="13"/>
      <c r="B62" s="21" t="s">
        <v>21</v>
      </c>
      <c r="C62" s="31" t="s">
        <v>96</v>
      </c>
      <c r="D62" s="31" t="s">
        <v>88</v>
      </c>
      <c r="E62" s="18">
        <v>255794</v>
      </c>
      <c r="F62" s="18">
        <v>239476</v>
      </c>
      <c r="G62" s="18">
        <v>236224</v>
      </c>
      <c r="H62" s="19">
        <f t="shared" si="0"/>
        <v>92.3493123372714</v>
      </c>
      <c r="I62" s="19">
        <f t="shared" si="1"/>
        <v>98.642035109990147</v>
      </c>
      <c r="J62" s="7"/>
      <c r="K62" s="8"/>
      <c r="L62" s="9"/>
    </row>
    <row r="63" spans="1:12" s="11" customFormat="1" ht="15.75">
      <c r="A63" s="13"/>
      <c r="B63" s="21" t="s">
        <v>20</v>
      </c>
      <c r="C63" s="31" t="s">
        <v>96</v>
      </c>
      <c r="D63" s="31" t="s">
        <v>89</v>
      </c>
      <c r="E63" s="18">
        <v>145599</v>
      </c>
      <c r="F63" s="18">
        <v>289457</v>
      </c>
      <c r="G63" s="18">
        <v>291781</v>
      </c>
      <c r="H63" s="19">
        <f t="shared" si="0"/>
        <v>200.40041483801397</v>
      </c>
      <c r="I63" s="19">
        <f t="shared" si="1"/>
        <v>100.80288263887209</v>
      </c>
      <c r="J63" s="7"/>
      <c r="K63" s="8"/>
      <c r="L63" s="9"/>
    </row>
    <row r="64" spans="1:12" s="11" customFormat="1" ht="15.75">
      <c r="A64" s="13"/>
      <c r="B64" s="21" t="s">
        <v>19</v>
      </c>
      <c r="C64" s="31" t="s">
        <v>96</v>
      </c>
      <c r="D64" s="31" t="s">
        <v>90</v>
      </c>
      <c r="E64" s="18">
        <v>313366</v>
      </c>
      <c r="F64" s="18">
        <v>302174</v>
      </c>
      <c r="G64" s="18">
        <v>296420</v>
      </c>
      <c r="H64" s="19">
        <f t="shared" si="0"/>
        <v>94.592265912702729</v>
      </c>
      <c r="I64" s="19">
        <f t="shared" si="1"/>
        <v>98.095799109122567</v>
      </c>
      <c r="J64" s="7"/>
      <c r="K64" s="8"/>
      <c r="L64" s="9"/>
    </row>
    <row r="65" spans="1:12" s="11" customFormat="1" ht="31.5">
      <c r="A65" s="13"/>
      <c r="B65" s="21" t="s">
        <v>18</v>
      </c>
      <c r="C65" s="31" t="s">
        <v>96</v>
      </c>
      <c r="D65" s="31" t="s">
        <v>91</v>
      </c>
      <c r="E65" s="18">
        <v>439320</v>
      </c>
      <c r="F65" s="18">
        <v>437267</v>
      </c>
      <c r="G65" s="18">
        <v>435526</v>
      </c>
      <c r="H65" s="19">
        <f t="shared" si="0"/>
        <v>99.136392606755891</v>
      </c>
      <c r="I65" s="19">
        <f t="shared" si="1"/>
        <v>99.601845096931612</v>
      </c>
      <c r="J65" s="7"/>
      <c r="K65" s="8"/>
      <c r="L65" s="9"/>
    </row>
    <row r="66" spans="1:12" s="11" customFormat="1" ht="15.75">
      <c r="A66" s="13"/>
      <c r="B66" s="21" t="s">
        <v>17</v>
      </c>
      <c r="C66" s="31" t="s">
        <v>96</v>
      </c>
      <c r="D66" s="31" t="s">
        <v>92</v>
      </c>
      <c r="E66" s="18">
        <v>75663</v>
      </c>
      <c r="F66" s="18">
        <v>149242</v>
      </c>
      <c r="G66" s="18">
        <v>149225</v>
      </c>
      <c r="H66" s="19">
        <f t="shared" si="0"/>
        <v>197.22321345968308</v>
      </c>
      <c r="I66" s="19">
        <f t="shared" si="1"/>
        <v>99.988609104675632</v>
      </c>
      <c r="J66" s="7"/>
      <c r="K66" s="8"/>
      <c r="L66" s="9"/>
    </row>
    <row r="67" spans="1:12" s="11" customFormat="1" ht="15.75">
      <c r="A67" s="13"/>
      <c r="B67" s="21" t="s">
        <v>16</v>
      </c>
      <c r="C67" s="31" t="s">
        <v>96</v>
      </c>
      <c r="D67" s="31" t="s">
        <v>96</v>
      </c>
      <c r="E67" s="18">
        <v>1781303</v>
      </c>
      <c r="F67" s="18">
        <v>4069909</v>
      </c>
      <c r="G67" s="18">
        <v>3954653</v>
      </c>
      <c r="H67" s="19">
        <f t="shared" si="0"/>
        <v>222.00900127603219</v>
      </c>
      <c r="I67" s="19">
        <f t="shared" si="1"/>
        <v>97.168093930355695</v>
      </c>
      <c r="J67" s="7"/>
      <c r="K67" s="8"/>
      <c r="L67" s="9"/>
    </row>
    <row r="68" spans="1:12" s="11" customFormat="1" ht="15.75">
      <c r="A68" s="13"/>
      <c r="B68" s="20" t="s">
        <v>79</v>
      </c>
      <c r="C68" s="30" t="s">
        <v>97</v>
      </c>
      <c r="D68" s="30"/>
      <c r="E68" s="16">
        <f>E69+E70+E71+E72+E73</f>
        <v>38059061</v>
      </c>
      <c r="F68" s="16">
        <v>45834397</v>
      </c>
      <c r="G68" s="16">
        <v>44651160</v>
      </c>
      <c r="H68" s="17">
        <f>G68/E68*100</f>
        <v>117.32070846414209</v>
      </c>
      <c r="I68" s="17">
        <f t="shared" si="1"/>
        <v>97.418451910690564</v>
      </c>
      <c r="J68" s="7"/>
      <c r="K68" s="8"/>
      <c r="L68" s="9"/>
    </row>
    <row r="69" spans="1:12" s="11" customFormat="1" ht="15.75">
      <c r="A69" s="13"/>
      <c r="B69" s="21" t="s">
        <v>15</v>
      </c>
      <c r="C69" s="31" t="s">
        <v>97</v>
      </c>
      <c r="D69" s="31" t="s">
        <v>86</v>
      </c>
      <c r="E69" s="18">
        <v>267459</v>
      </c>
      <c r="F69" s="18">
        <v>493778</v>
      </c>
      <c r="G69" s="18">
        <v>511765</v>
      </c>
      <c r="H69" s="19">
        <f t="shared" si="0"/>
        <v>191.34334608295103</v>
      </c>
      <c r="I69" s="19">
        <f t="shared" si="1"/>
        <v>103.64273013378482</v>
      </c>
      <c r="J69" s="7"/>
      <c r="K69" s="8"/>
      <c r="L69" s="9"/>
    </row>
    <row r="70" spans="1:12" s="11" customFormat="1" ht="15.75">
      <c r="A70" s="13"/>
      <c r="B70" s="21" t="s">
        <v>14</v>
      </c>
      <c r="C70" s="31" t="s">
        <v>97</v>
      </c>
      <c r="D70" s="31" t="s">
        <v>87</v>
      </c>
      <c r="E70" s="18">
        <v>8061344</v>
      </c>
      <c r="F70" s="18">
        <v>8034046</v>
      </c>
      <c r="G70" s="18">
        <v>7820072</v>
      </c>
      <c r="H70" s="19">
        <f t="shared" si="0"/>
        <v>97.007049941052017</v>
      </c>
      <c r="I70" s="19">
        <f t="shared" si="1"/>
        <v>97.33665951128485</v>
      </c>
      <c r="J70" s="7"/>
      <c r="K70" s="8"/>
      <c r="L70" s="9"/>
    </row>
    <row r="71" spans="1:12" s="11" customFormat="1" ht="15.75">
      <c r="A71" s="13"/>
      <c r="B71" s="21" t="s">
        <v>13</v>
      </c>
      <c r="C71" s="31" t="s">
        <v>97</v>
      </c>
      <c r="D71" s="31" t="s">
        <v>88</v>
      </c>
      <c r="E71" s="18">
        <v>23167126</v>
      </c>
      <c r="F71" s="18">
        <v>26538949</v>
      </c>
      <c r="G71" s="18">
        <v>25861350</v>
      </c>
      <c r="H71" s="19">
        <f t="shared" si="0"/>
        <v>111.62951330259956</v>
      </c>
      <c r="I71" s="19">
        <f t="shared" si="1"/>
        <v>97.446775303724351</v>
      </c>
      <c r="J71" s="7"/>
      <c r="K71" s="8"/>
      <c r="L71" s="9"/>
    </row>
    <row r="72" spans="1:12" s="11" customFormat="1" ht="15.75">
      <c r="A72" s="13"/>
      <c r="B72" s="21" t="s">
        <v>12</v>
      </c>
      <c r="C72" s="31" t="s">
        <v>97</v>
      </c>
      <c r="D72" s="31" t="s">
        <v>89</v>
      </c>
      <c r="E72" s="18">
        <v>5693259</v>
      </c>
      <c r="F72" s="18">
        <v>9517625</v>
      </c>
      <c r="G72" s="18">
        <v>9221592</v>
      </c>
      <c r="H72" s="19">
        <f t="shared" si="0"/>
        <v>161.9738712045245</v>
      </c>
      <c r="I72" s="19">
        <f t="shared" si="1"/>
        <v>96.889633705887761</v>
      </c>
      <c r="J72" s="7"/>
      <c r="K72" s="8"/>
      <c r="L72" s="9"/>
    </row>
    <row r="73" spans="1:12" s="11" customFormat="1" ht="15.75">
      <c r="A73" s="13"/>
      <c r="B73" s="21" t="s">
        <v>11</v>
      </c>
      <c r="C73" s="31" t="s">
        <v>97</v>
      </c>
      <c r="D73" s="31" t="s">
        <v>91</v>
      </c>
      <c r="E73" s="18">
        <v>869873</v>
      </c>
      <c r="F73" s="18">
        <v>1249998</v>
      </c>
      <c r="G73" s="18">
        <v>1236382</v>
      </c>
      <c r="H73" s="19">
        <f t="shared" ref="H73:H87" si="2">G73/E73*100</f>
        <v>142.1336218045623</v>
      </c>
      <c r="I73" s="19">
        <f t="shared" ref="I73:I88" si="3">G73/F73*100</f>
        <v>98.910718257149213</v>
      </c>
      <c r="J73" s="7"/>
      <c r="K73" s="8"/>
      <c r="L73" s="9"/>
    </row>
    <row r="74" spans="1:12" s="11" customFormat="1" ht="15.75">
      <c r="A74" s="13"/>
      <c r="B74" s="20" t="s">
        <v>80</v>
      </c>
      <c r="C74" s="30" t="s">
        <v>94</v>
      </c>
      <c r="D74" s="30"/>
      <c r="E74" s="16">
        <f>E75+E76+E77+E78</f>
        <v>4673547</v>
      </c>
      <c r="F74" s="16">
        <v>6844286</v>
      </c>
      <c r="G74" s="16">
        <v>6565695</v>
      </c>
      <c r="H74" s="17">
        <f>G74/E74*100</f>
        <v>140.48633725091457</v>
      </c>
      <c r="I74" s="17">
        <f t="shared" si="3"/>
        <v>95.929582720535052</v>
      </c>
      <c r="J74" s="7"/>
      <c r="K74" s="8"/>
      <c r="L74" s="9"/>
    </row>
    <row r="75" spans="1:12" s="11" customFormat="1" ht="15.75">
      <c r="A75" s="13"/>
      <c r="B75" s="21" t="s">
        <v>10</v>
      </c>
      <c r="C75" s="31" t="s">
        <v>94</v>
      </c>
      <c r="D75" s="31" t="s">
        <v>86</v>
      </c>
      <c r="E75" s="18">
        <v>943588</v>
      </c>
      <c r="F75" s="18">
        <v>1155399</v>
      </c>
      <c r="G75" s="18">
        <v>1093648</v>
      </c>
      <c r="H75" s="19">
        <f t="shared" si="2"/>
        <v>115.90312721230029</v>
      </c>
      <c r="I75" s="19">
        <f t="shared" si="3"/>
        <v>94.655439376353968</v>
      </c>
      <c r="J75" s="7"/>
      <c r="K75" s="8"/>
      <c r="L75" s="9"/>
    </row>
    <row r="76" spans="1:12" s="11" customFormat="1" ht="15.75">
      <c r="A76" s="13"/>
      <c r="B76" s="21" t="s">
        <v>9</v>
      </c>
      <c r="C76" s="31" t="s">
        <v>94</v>
      </c>
      <c r="D76" s="31" t="s">
        <v>87</v>
      </c>
      <c r="E76" s="18">
        <v>701278</v>
      </c>
      <c r="F76" s="18">
        <v>1968813</v>
      </c>
      <c r="G76" s="18">
        <v>1754677</v>
      </c>
      <c r="H76" s="19">
        <f t="shared" si="2"/>
        <v>250.21132846032529</v>
      </c>
      <c r="I76" s="19">
        <f t="shared" si="3"/>
        <v>89.123598838487965</v>
      </c>
      <c r="J76" s="7"/>
      <c r="K76" s="8"/>
      <c r="L76" s="9"/>
    </row>
    <row r="77" spans="1:12" s="11" customFormat="1" ht="15.75">
      <c r="A77" s="13"/>
      <c r="B77" s="21" t="s">
        <v>8</v>
      </c>
      <c r="C77" s="31" t="s">
        <v>94</v>
      </c>
      <c r="D77" s="31" t="s">
        <v>88</v>
      </c>
      <c r="E77" s="18">
        <v>2983076</v>
      </c>
      <c r="F77" s="18">
        <v>3674351</v>
      </c>
      <c r="G77" s="18">
        <v>3666296</v>
      </c>
      <c r="H77" s="19">
        <f t="shared" si="2"/>
        <v>122.90320461161566</v>
      </c>
      <c r="I77" s="19">
        <f t="shared" si="3"/>
        <v>99.780777612155177</v>
      </c>
      <c r="J77" s="7"/>
      <c r="K77" s="8"/>
      <c r="L77" s="9"/>
    </row>
    <row r="78" spans="1:12" s="11" customFormat="1" ht="31.5">
      <c r="A78" s="13"/>
      <c r="B78" s="21" t="s">
        <v>7</v>
      </c>
      <c r="C78" s="31" t="s">
        <v>94</v>
      </c>
      <c r="D78" s="31" t="s">
        <v>90</v>
      </c>
      <c r="E78" s="18">
        <v>45605</v>
      </c>
      <c r="F78" s="18">
        <v>45724</v>
      </c>
      <c r="G78" s="18">
        <v>51074</v>
      </c>
      <c r="H78" s="19">
        <f t="shared" si="2"/>
        <v>111.99210612871396</v>
      </c>
      <c r="I78" s="19">
        <f t="shared" si="3"/>
        <v>111.70063861429446</v>
      </c>
      <c r="J78" s="7"/>
      <c r="K78" s="8"/>
      <c r="L78" s="9"/>
    </row>
    <row r="79" spans="1:12" s="11" customFormat="1" ht="15.75">
      <c r="A79" s="13"/>
      <c r="B79" s="20" t="s">
        <v>81</v>
      </c>
      <c r="C79" s="30" t="s">
        <v>99</v>
      </c>
      <c r="D79" s="30"/>
      <c r="E79" s="16">
        <f>E80+E82+E81</f>
        <v>348760</v>
      </c>
      <c r="F79" s="16">
        <v>364677</v>
      </c>
      <c r="G79" s="16">
        <v>356045</v>
      </c>
      <c r="H79" s="17">
        <f>G79/E79*100</f>
        <v>102.0888289941507</v>
      </c>
      <c r="I79" s="17">
        <f t="shared" si="3"/>
        <v>97.632973837121611</v>
      </c>
      <c r="J79" s="7"/>
      <c r="K79" s="8"/>
      <c r="L79" s="9"/>
    </row>
    <row r="80" spans="1:12" s="11" customFormat="1" ht="15.75">
      <c r="A80" s="13"/>
      <c r="B80" s="21" t="s">
        <v>6</v>
      </c>
      <c r="C80" s="31" t="s">
        <v>99</v>
      </c>
      <c r="D80" s="31" t="s">
        <v>86</v>
      </c>
      <c r="E80" s="18">
        <v>117900</v>
      </c>
      <c r="F80" s="18">
        <v>122704</v>
      </c>
      <c r="G80" s="18">
        <v>115702</v>
      </c>
      <c r="H80" s="19">
        <f t="shared" si="2"/>
        <v>98.135708227311284</v>
      </c>
      <c r="I80" s="19">
        <f t="shared" si="3"/>
        <v>94.293584561220499</v>
      </c>
      <c r="J80" s="7"/>
      <c r="K80" s="8"/>
      <c r="L80" s="9"/>
    </row>
    <row r="81" spans="1:12" s="11" customFormat="1" ht="15.75">
      <c r="A81" s="13"/>
      <c r="B81" s="21" t="s">
        <v>5</v>
      </c>
      <c r="C81" s="31" t="s">
        <v>99</v>
      </c>
      <c r="D81" s="31" t="s">
        <v>87</v>
      </c>
      <c r="E81" s="18">
        <v>95095</v>
      </c>
      <c r="F81" s="18">
        <v>90995</v>
      </c>
      <c r="G81" s="18">
        <v>88797</v>
      </c>
      <c r="H81" s="19">
        <f t="shared" si="2"/>
        <v>93.377149166622857</v>
      </c>
      <c r="I81" s="19">
        <f t="shared" si="3"/>
        <v>97.584482663882639</v>
      </c>
      <c r="J81" s="7"/>
      <c r="K81" s="8"/>
      <c r="L81" s="9"/>
    </row>
    <row r="82" spans="1:12" s="11" customFormat="1" ht="31.5">
      <c r="A82" s="13"/>
      <c r="B82" s="21" t="s">
        <v>4</v>
      </c>
      <c r="C82" s="31" t="s">
        <v>99</v>
      </c>
      <c r="D82" s="31" t="s">
        <v>89</v>
      </c>
      <c r="E82" s="18">
        <v>135765</v>
      </c>
      <c r="F82" s="18">
        <v>150978</v>
      </c>
      <c r="G82" s="18">
        <v>151545</v>
      </c>
      <c r="H82" s="19">
        <f t="shared" si="2"/>
        <v>111.62302508010164</v>
      </c>
      <c r="I82" s="19">
        <f t="shared" si="3"/>
        <v>100.37555140484045</v>
      </c>
      <c r="J82" s="7"/>
      <c r="K82" s="8"/>
      <c r="L82" s="9"/>
    </row>
    <row r="83" spans="1:12" s="11" customFormat="1" ht="31.5">
      <c r="A83" s="13"/>
      <c r="B83" s="20" t="s">
        <v>82</v>
      </c>
      <c r="C83" s="30" t="s">
        <v>95</v>
      </c>
      <c r="D83" s="30"/>
      <c r="E83" s="16">
        <f>E84</f>
        <v>4127432</v>
      </c>
      <c r="F83" s="16">
        <v>3207668</v>
      </c>
      <c r="G83" s="16">
        <v>3200044</v>
      </c>
      <c r="H83" s="17">
        <f>G83/E83*100</f>
        <v>77.531113777283309</v>
      </c>
      <c r="I83" s="17">
        <f t="shared" si="3"/>
        <v>99.762319541797964</v>
      </c>
      <c r="J83" s="7"/>
      <c r="K83" s="8"/>
      <c r="L83" s="9"/>
    </row>
    <row r="84" spans="1:12" s="11" customFormat="1" ht="31.5">
      <c r="A84" s="13"/>
      <c r="B84" s="21" t="s">
        <v>3</v>
      </c>
      <c r="C84" s="31" t="s">
        <v>95</v>
      </c>
      <c r="D84" s="31" t="s">
        <v>86</v>
      </c>
      <c r="E84" s="18">
        <v>4127432</v>
      </c>
      <c r="F84" s="18">
        <v>3207668</v>
      </c>
      <c r="G84" s="18">
        <v>3200044</v>
      </c>
      <c r="H84" s="19">
        <f t="shared" si="2"/>
        <v>77.531113777283309</v>
      </c>
      <c r="I84" s="19">
        <f t="shared" si="3"/>
        <v>99.762319541797964</v>
      </c>
      <c r="J84" s="7"/>
      <c r="K84" s="8"/>
      <c r="L84" s="9"/>
    </row>
    <row r="85" spans="1:12" s="11" customFormat="1" ht="63">
      <c r="A85" s="13"/>
      <c r="B85" s="20" t="s">
        <v>83</v>
      </c>
      <c r="C85" s="30" t="s">
        <v>98</v>
      </c>
      <c r="D85" s="30"/>
      <c r="E85" s="16">
        <f>E86+E87</f>
        <v>5717648</v>
      </c>
      <c r="F85" s="16">
        <v>5912041</v>
      </c>
      <c r="G85" s="16">
        <v>5873573</v>
      </c>
      <c r="H85" s="17">
        <f>G85/E85*100</f>
        <v>102.7270828844308</v>
      </c>
      <c r="I85" s="17">
        <f t="shared" si="3"/>
        <v>99.349327922455217</v>
      </c>
      <c r="J85" s="7"/>
      <c r="K85" s="8"/>
      <c r="L85" s="9"/>
    </row>
    <row r="86" spans="1:12" s="11" customFormat="1" ht="47.25">
      <c r="A86" s="13"/>
      <c r="B86" s="21" t="s">
        <v>2</v>
      </c>
      <c r="C86" s="31" t="s">
        <v>98</v>
      </c>
      <c r="D86" s="31" t="s">
        <v>86</v>
      </c>
      <c r="E86" s="18">
        <v>1893389</v>
      </c>
      <c r="F86" s="18">
        <v>1893389</v>
      </c>
      <c r="G86" s="18">
        <v>1893389</v>
      </c>
      <c r="H86" s="19">
        <f t="shared" si="2"/>
        <v>100</v>
      </c>
      <c r="I86" s="19">
        <f t="shared" si="3"/>
        <v>100</v>
      </c>
      <c r="J86" s="7"/>
      <c r="K86" s="8"/>
      <c r="L86" s="9"/>
    </row>
    <row r="87" spans="1:12" s="11" customFormat="1" ht="15.75">
      <c r="A87" s="13"/>
      <c r="B87" s="21" t="s">
        <v>1</v>
      </c>
      <c r="C87" s="31" t="s">
        <v>98</v>
      </c>
      <c r="D87" s="31" t="s">
        <v>88</v>
      </c>
      <c r="E87" s="18">
        <v>3824259</v>
      </c>
      <c r="F87" s="18">
        <v>4018652</v>
      </c>
      <c r="G87" s="18">
        <v>3980184</v>
      </c>
      <c r="H87" s="19">
        <f t="shared" si="2"/>
        <v>104.07726045751609</v>
      </c>
      <c r="I87" s="19">
        <f t="shared" si="3"/>
        <v>99.042763593364143</v>
      </c>
      <c r="J87" s="7"/>
      <c r="K87" s="8"/>
      <c r="L87" s="9"/>
    </row>
    <row r="88" spans="1:12" s="11" customFormat="1" ht="15.75">
      <c r="A88" s="10"/>
      <c r="B88" s="22" t="s">
        <v>0</v>
      </c>
      <c r="C88" s="32"/>
      <c r="D88" s="32"/>
      <c r="E88" s="16">
        <f>E85+E83+E79+E74+E68+E59+E56+E46+E41+E36+E25+E20+E17+E7-2</f>
        <v>136752439</v>
      </c>
      <c r="F88" s="16">
        <v>183085527</v>
      </c>
      <c r="G88" s="16">
        <v>170834184.09024</v>
      </c>
      <c r="H88" s="17">
        <f>G88/E88*100</f>
        <v>124.92222101445665</v>
      </c>
      <c r="I88" s="17">
        <f t="shared" si="3"/>
        <v>93.308404486958707</v>
      </c>
      <c r="J88" s="7"/>
      <c r="K88" s="8"/>
      <c r="L88" s="9"/>
    </row>
  </sheetData>
  <mergeCells count="5">
    <mergeCell ref="H4:I4"/>
    <mergeCell ref="F4:F5"/>
    <mergeCell ref="G4:G5"/>
    <mergeCell ref="B2:I2"/>
    <mergeCell ref="B4:B5"/>
  </mergeCells>
  <pageMargins left="0.25" right="0.25" top="0.75" bottom="0.75" header="0.3" footer="0.3"/>
  <pageSetup paperSize="9" scale="5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Исп(рзПР)</vt:lpstr>
      <vt:lpstr>'Исп(рзПР)'!Область_печати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Tishkova</dc:creator>
  <cp:lastModifiedBy>Tishkova</cp:lastModifiedBy>
  <cp:lastPrinted>2020-06-01T05:21:00Z</cp:lastPrinted>
  <dcterms:created xsi:type="dcterms:W3CDTF">2020-03-02T11:01:36Z</dcterms:created>
  <dcterms:modified xsi:type="dcterms:W3CDTF">2020-06-01T06:44:05Z</dcterms:modified>
</cp:coreProperties>
</file>