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240" yWindow="330" windowWidth="12120" windowHeight="8715" activeTab="2"/>
  </bookViews>
  <sheets>
    <sheet name="Приложение 2" sheetId="1" r:id="rId1"/>
    <sheet name="Лист1" sheetId="2" r:id="rId2"/>
    <sheet name="Приложение 2 (2)" sheetId="3" r:id="rId3"/>
  </sheets>
  <definedNames>
    <definedName name="_xlnm.Print_Titles" localSheetId="0">'Приложение 2'!$5:$5</definedName>
    <definedName name="_xlnm.Print_Titles" localSheetId="2">'Приложение 2 (2)'!$5:$5</definedName>
    <definedName name="_xlnm.Print_Area" localSheetId="0">'Приложение 2'!$A$2:$G$155</definedName>
    <definedName name="_xlnm.Print_Area" localSheetId="2">'Приложение 2 (2)'!$A$2:$G$155</definedName>
  </definedNames>
  <calcPr calcId="125725" fullCalcOnLoad="1"/>
</workbook>
</file>

<file path=xl/calcChain.xml><?xml version="1.0" encoding="utf-8"?>
<calcChain xmlns="http://schemas.openxmlformats.org/spreadsheetml/2006/main">
  <c r="G154" i="3"/>
  <c r="F154"/>
  <c r="G152"/>
  <c r="F152"/>
  <c r="G151"/>
  <c r="F151"/>
  <c r="G150"/>
  <c r="F150"/>
  <c r="G149"/>
  <c r="F149"/>
  <c r="G148"/>
  <c r="F148"/>
  <c r="G147"/>
  <c r="F147"/>
  <c r="G146"/>
  <c r="F146"/>
  <c r="G145"/>
  <c r="F145"/>
  <c r="G144"/>
  <c r="G143"/>
  <c r="F143"/>
  <c r="G142"/>
  <c r="D142"/>
  <c r="G141"/>
  <c r="G140"/>
  <c r="G139"/>
  <c r="G138"/>
  <c r="G137"/>
  <c r="G136"/>
  <c r="F136"/>
  <c r="G135"/>
  <c r="F135"/>
  <c r="G134"/>
  <c r="F134"/>
  <c r="G133"/>
  <c r="F133"/>
  <c r="G132"/>
  <c r="F132"/>
  <c r="G131"/>
  <c r="F131"/>
  <c r="G130"/>
  <c r="F130"/>
  <c r="G129"/>
  <c r="F129"/>
  <c r="G128"/>
  <c r="F128"/>
  <c r="G127"/>
  <c r="F127"/>
  <c r="G126"/>
  <c r="F126"/>
  <c r="G125"/>
  <c r="F125"/>
  <c r="G124"/>
  <c r="F124"/>
  <c r="G123"/>
  <c r="F123"/>
  <c r="G122"/>
  <c r="F122"/>
  <c r="G121"/>
  <c r="F121"/>
  <c r="G120"/>
  <c r="F120"/>
  <c r="G119"/>
  <c r="F119"/>
  <c r="G118"/>
  <c r="F118"/>
  <c r="G117"/>
  <c r="F117"/>
  <c r="G116"/>
  <c r="F116"/>
  <c r="G115"/>
  <c r="F115"/>
  <c r="G114"/>
  <c r="F114"/>
  <c r="G113"/>
  <c r="F113"/>
  <c r="G112"/>
  <c r="F112"/>
  <c r="G111"/>
  <c r="F111"/>
  <c r="G110"/>
  <c r="F110"/>
  <c r="G109"/>
  <c r="F109"/>
  <c r="G108"/>
  <c r="F108"/>
  <c r="G107"/>
  <c r="F107"/>
  <c r="G106"/>
  <c r="F106"/>
  <c r="G105"/>
  <c r="F105"/>
  <c r="G104"/>
  <c r="F104"/>
  <c r="G103"/>
  <c r="F103"/>
  <c r="G102"/>
  <c r="F102"/>
  <c r="G101"/>
  <c r="F101"/>
  <c r="G100"/>
  <c r="F100"/>
  <c r="G99"/>
  <c r="F99"/>
  <c r="G98"/>
  <c r="F98"/>
  <c r="G97"/>
  <c r="F97"/>
  <c r="G96"/>
  <c r="F96"/>
  <c r="G95"/>
  <c r="F95"/>
  <c r="G94"/>
  <c r="F94"/>
  <c r="G93"/>
  <c r="F93"/>
  <c r="G92"/>
  <c r="F92"/>
  <c r="G91"/>
  <c r="F91"/>
  <c r="G90"/>
  <c r="F90"/>
  <c r="G89"/>
  <c r="F89"/>
  <c r="G88"/>
  <c r="F88"/>
  <c r="G87"/>
  <c r="F87"/>
  <c r="G86"/>
  <c r="F86"/>
  <c r="G85"/>
  <c r="F85"/>
  <c r="G84"/>
  <c r="F84"/>
  <c r="G83"/>
  <c r="F83"/>
  <c r="G82"/>
  <c r="F82"/>
  <c r="G81"/>
  <c r="F81"/>
  <c r="G80"/>
  <c r="F80"/>
  <c r="G79"/>
  <c r="F79"/>
  <c r="G78"/>
  <c r="F78"/>
  <c r="G77"/>
  <c r="F77"/>
  <c r="G76"/>
  <c r="F76"/>
  <c r="G75"/>
  <c r="F75"/>
  <c r="G74"/>
  <c r="F74"/>
  <c r="G73"/>
  <c r="F73"/>
  <c r="G72"/>
  <c r="F72"/>
  <c r="G71"/>
  <c r="F71"/>
  <c r="G70"/>
  <c r="F70"/>
  <c r="G69"/>
  <c r="F69"/>
  <c r="G68"/>
  <c r="F68"/>
  <c r="G67"/>
  <c r="F67"/>
  <c r="G66"/>
  <c r="F66"/>
  <c r="G65"/>
  <c r="F65"/>
  <c r="G64"/>
  <c r="F64"/>
  <c r="G63"/>
  <c r="F63"/>
  <c r="G62"/>
  <c r="F62"/>
  <c r="G61"/>
  <c r="F61"/>
  <c r="G60"/>
  <c r="F60"/>
  <c r="G59"/>
  <c r="F59"/>
  <c r="G58"/>
  <c r="F58"/>
  <c r="G57"/>
  <c r="F57"/>
  <c r="G56"/>
  <c r="F56"/>
  <c r="G55"/>
  <c r="F55"/>
  <c r="G54"/>
  <c r="F54"/>
  <c r="G53"/>
  <c r="F53"/>
  <c r="G52"/>
  <c r="F52"/>
  <c r="G51"/>
  <c r="F51"/>
  <c r="G50"/>
  <c r="F50"/>
  <c r="G49"/>
  <c r="F49"/>
  <c r="G48"/>
  <c r="F48"/>
  <c r="G47"/>
  <c r="F47"/>
  <c r="G46"/>
  <c r="F46"/>
  <c r="G45"/>
  <c r="F45"/>
  <c r="G44"/>
  <c r="G43"/>
  <c r="F43"/>
  <c r="G42"/>
  <c r="F42"/>
  <c r="G41"/>
  <c r="F41"/>
  <c r="G40"/>
  <c r="F40"/>
  <c r="G39"/>
  <c r="F39"/>
  <c r="G38"/>
  <c r="F38"/>
  <c r="G37"/>
  <c r="F37"/>
  <c r="G36"/>
  <c r="F36"/>
  <c r="D36"/>
  <c r="C36"/>
  <c r="G35"/>
  <c r="F35"/>
  <c r="D35"/>
  <c r="C35"/>
  <c r="G34"/>
  <c r="F34"/>
  <c r="E33"/>
  <c r="F33" s="1"/>
  <c r="D33"/>
  <c r="C33"/>
  <c r="G32"/>
  <c r="F32"/>
  <c r="G31"/>
  <c r="F31"/>
  <c r="F30"/>
  <c r="D30"/>
  <c r="G30" s="1"/>
  <c r="C30"/>
  <c r="F29"/>
  <c r="D29"/>
  <c r="G29" s="1"/>
  <c r="C29"/>
  <c r="G28"/>
  <c r="F28"/>
  <c r="G27"/>
  <c r="F27"/>
  <c r="G26"/>
  <c r="F26"/>
  <c r="E25"/>
  <c r="D25"/>
  <c r="G25" s="1"/>
  <c r="C25"/>
  <c r="F25" s="1"/>
  <c r="G24"/>
  <c r="F24"/>
  <c r="G23"/>
  <c r="F23"/>
  <c r="G22"/>
  <c r="F22"/>
  <c r="G21"/>
  <c r="F21"/>
  <c r="E20"/>
  <c r="F20" s="1"/>
  <c r="D20"/>
  <c r="C20"/>
  <c r="G19"/>
  <c r="F19"/>
  <c r="G18"/>
  <c r="F18"/>
  <c r="G17"/>
  <c r="F17"/>
  <c r="E16"/>
  <c r="D16"/>
  <c r="G16" s="1"/>
  <c r="C16"/>
  <c r="F16" s="1"/>
  <c r="G14"/>
  <c r="F14"/>
  <c r="G13"/>
  <c r="E13"/>
  <c r="D13"/>
  <c r="C13"/>
  <c r="F13" s="1"/>
  <c r="G12"/>
  <c r="F12"/>
  <c r="F11"/>
  <c r="E11"/>
  <c r="G11" s="1"/>
  <c r="D11"/>
  <c r="C11"/>
  <c r="G10"/>
  <c r="F10"/>
  <c r="G9"/>
  <c r="F9"/>
  <c r="G8"/>
  <c r="E8"/>
  <c r="E7" s="1"/>
  <c r="D8"/>
  <c r="C8"/>
  <c r="F8" s="1"/>
  <c r="D7"/>
  <c r="D155" s="1"/>
  <c r="G8" i="1"/>
  <c r="F9"/>
  <c r="G9"/>
  <c r="F10"/>
  <c r="G10"/>
  <c r="F12"/>
  <c r="G12"/>
  <c r="F13"/>
  <c r="F14"/>
  <c r="G14"/>
  <c r="F17"/>
  <c r="G17"/>
  <c r="F18"/>
  <c r="G18"/>
  <c r="F19"/>
  <c r="G19"/>
  <c r="F21"/>
  <c r="G21"/>
  <c r="F22"/>
  <c r="G22"/>
  <c r="F23"/>
  <c r="G23"/>
  <c r="F24"/>
  <c r="G24"/>
  <c r="F26"/>
  <c r="G26"/>
  <c r="F27"/>
  <c r="G27"/>
  <c r="F28"/>
  <c r="G28"/>
  <c r="G29"/>
  <c r="F30"/>
  <c r="F31"/>
  <c r="G31"/>
  <c r="F32"/>
  <c r="G32"/>
  <c r="G33"/>
  <c r="F34"/>
  <c r="G34"/>
  <c r="G35"/>
  <c r="F36"/>
  <c r="F37"/>
  <c r="G37"/>
  <c r="F38"/>
  <c r="G38"/>
  <c r="F39"/>
  <c r="G39"/>
  <c r="F40"/>
  <c r="G40"/>
  <c r="F41"/>
  <c r="G41"/>
  <c r="F42"/>
  <c r="G42"/>
  <c r="F43"/>
  <c r="G43"/>
  <c r="G44"/>
  <c r="F45"/>
  <c r="G45"/>
  <c r="F46"/>
  <c r="G46"/>
  <c r="F47"/>
  <c r="G47"/>
  <c r="F48"/>
  <c r="G48"/>
  <c r="F49"/>
  <c r="G49"/>
  <c r="F50"/>
  <c r="G50"/>
  <c r="F51"/>
  <c r="G51"/>
  <c r="F52"/>
  <c r="G52"/>
  <c r="F53"/>
  <c r="G53"/>
  <c r="F54"/>
  <c r="G54"/>
  <c r="F55"/>
  <c r="G55"/>
  <c r="F56"/>
  <c r="G56"/>
  <c r="F57"/>
  <c r="G57"/>
  <c r="F58"/>
  <c r="G58"/>
  <c r="F59"/>
  <c r="G59"/>
  <c r="F60"/>
  <c r="G60"/>
  <c r="F61"/>
  <c r="G61"/>
  <c r="F62"/>
  <c r="G62"/>
  <c r="F63"/>
  <c r="G63"/>
  <c r="F64"/>
  <c r="G64"/>
  <c r="F65"/>
  <c r="G65"/>
  <c r="F66"/>
  <c r="G66"/>
  <c r="F67"/>
  <c r="G67"/>
  <c r="F68"/>
  <c r="G68"/>
  <c r="F69"/>
  <c r="G69"/>
  <c r="F70"/>
  <c r="G70"/>
  <c r="F71"/>
  <c r="G71"/>
  <c r="F72"/>
  <c r="G72"/>
  <c r="F73"/>
  <c r="G73"/>
  <c r="F74"/>
  <c r="G74"/>
  <c r="F75"/>
  <c r="G75"/>
  <c r="F76"/>
  <c r="G76"/>
  <c r="F77"/>
  <c r="G77"/>
  <c r="F78"/>
  <c r="G78"/>
  <c r="F79"/>
  <c r="G79"/>
  <c r="F80"/>
  <c r="G80"/>
  <c r="F81"/>
  <c r="G81"/>
  <c r="F82"/>
  <c r="G82"/>
  <c r="F83"/>
  <c r="G83"/>
  <c r="F84"/>
  <c r="G84"/>
  <c r="F85"/>
  <c r="G85"/>
  <c r="F86"/>
  <c r="G86"/>
  <c r="F87"/>
  <c r="G87"/>
  <c r="F88"/>
  <c r="G88"/>
  <c r="F89"/>
  <c r="G89"/>
  <c r="F90"/>
  <c r="G90"/>
  <c r="F91"/>
  <c r="G91"/>
  <c r="F92"/>
  <c r="G92"/>
  <c r="F93"/>
  <c r="G93"/>
  <c r="F94"/>
  <c r="G94"/>
  <c r="F95"/>
  <c r="G95"/>
  <c r="F96"/>
  <c r="G96"/>
  <c r="F97"/>
  <c r="G97"/>
  <c r="F98"/>
  <c r="G98"/>
  <c r="F99"/>
  <c r="G99"/>
  <c r="F100"/>
  <c r="G100"/>
  <c r="F101"/>
  <c r="G101"/>
  <c r="F102"/>
  <c r="G102"/>
  <c r="F103"/>
  <c r="G103"/>
  <c r="F104"/>
  <c r="G104"/>
  <c r="F105"/>
  <c r="G105"/>
  <c r="F106"/>
  <c r="G106"/>
  <c r="F107"/>
  <c r="G107"/>
  <c r="F108"/>
  <c r="G108"/>
  <c r="F109"/>
  <c r="G109"/>
  <c r="F110"/>
  <c r="G110"/>
  <c r="F111"/>
  <c r="G111"/>
  <c r="F112"/>
  <c r="G112"/>
  <c r="F113"/>
  <c r="G113"/>
  <c r="F114"/>
  <c r="G114"/>
  <c r="F115"/>
  <c r="G115"/>
  <c r="F116"/>
  <c r="G116"/>
  <c r="F117"/>
  <c r="G117"/>
  <c r="F118"/>
  <c r="G118"/>
  <c r="F119"/>
  <c r="G119"/>
  <c r="F120"/>
  <c r="G120"/>
  <c r="F121"/>
  <c r="G121"/>
  <c r="F122"/>
  <c r="G122"/>
  <c r="F123"/>
  <c r="G123"/>
  <c r="F124"/>
  <c r="G124"/>
  <c r="F125"/>
  <c r="G125"/>
  <c r="F126"/>
  <c r="G126"/>
  <c r="F127"/>
  <c r="G127"/>
  <c r="F128"/>
  <c r="G128"/>
  <c r="F129"/>
  <c r="G129"/>
  <c r="F130"/>
  <c r="G130"/>
  <c r="F131"/>
  <c r="G131"/>
  <c r="F132"/>
  <c r="G132"/>
  <c r="F133"/>
  <c r="G133"/>
  <c r="F134"/>
  <c r="G134"/>
  <c r="F135"/>
  <c r="G135"/>
  <c r="F136"/>
  <c r="G136"/>
  <c r="G137"/>
  <c r="G138"/>
  <c r="G139"/>
  <c r="G140"/>
  <c r="G141"/>
  <c r="F143"/>
  <c r="G143"/>
  <c r="G144"/>
  <c r="F145"/>
  <c r="G145"/>
  <c r="F146"/>
  <c r="G146"/>
  <c r="F147"/>
  <c r="G147"/>
  <c r="F148"/>
  <c r="G148"/>
  <c r="F149"/>
  <c r="G149"/>
  <c r="F150"/>
  <c r="G150"/>
  <c r="F151"/>
  <c r="G151"/>
  <c r="F152"/>
  <c r="G152"/>
  <c r="F154"/>
  <c r="G154"/>
  <c r="D142"/>
  <c r="G142" s="1"/>
  <c r="D36"/>
  <c r="G36" s="1"/>
  <c r="D35"/>
  <c r="D30"/>
  <c r="G30" s="1"/>
  <c r="D29"/>
  <c r="D20"/>
  <c r="D16"/>
  <c r="D13"/>
  <c r="C35"/>
  <c r="F35" s="1"/>
  <c r="C36"/>
  <c r="C30"/>
  <c r="C29"/>
  <c r="C25" s="1"/>
  <c r="C20"/>
  <c r="C16"/>
  <c r="C13"/>
  <c r="D11"/>
  <c r="C11"/>
  <c r="F11" s="1"/>
  <c r="D8"/>
  <c r="C8"/>
  <c r="E25"/>
  <c r="G25" s="1"/>
  <c r="E8"/>
  <c r="F8" s="1"/>
  <c r="E11"/>
  <c r="G11" s="1"/>
  <c r="E13"/>
  <c r="G13" s="1"/>
  <c r="E16"/>
  <c r="G16" s="1"/>
  <c r="E20"/>
  <c r="G20" s="1"/>
  <c r="E33"/>
  <c r="F33" s="1"/>
  <c r="D33"/>
  <c r="D25"/>
  <c r="C33"/>
  <c r="D7"/>
  <c r="D155" s="1"/>
  <c r="E155" i="3" l="1"/>
  <c r="F7"/>
  <c r="G7"/>
  <c r="C7"/>
  <c r="C155" s="1"/>
  <c r="G20"/>
  <c r="G33"/>
  <c r="F20" i="1"/>
  <c r="F16"/>
  <c r="C7"/>
  <c r="C155" s="1"/>
  <c r="E7"/>
  <c r="F29"/>
  <c r="F25"/>
  <c r="F155" i="3" l="1"/>
  <c r="G155"/>
  <c r="E155" i="1"/>
  <c r="F7"/>
  <c r="G7"/>
  <c r="G155" l="1"/>
  <c r="F155"/>
</calcChain>
</file>

<file path=xl/sharedStrings.xml><?xml version="1.0" encoding="utf-8"?>
<sst xmlns="http://schemas.openxmlformats.org/spreadsheetml/2006/main" count="616" uniqueCount="308">
  <si>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</si>
  <si>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2 18 00000 00 0000 000</t>
  </si>
  <si>
    <t>2 18 02030 02 0000 151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</si>
  <si>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</si>
  <si>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2 18 02040 02 0000 151</t>
  </si>
  <si>
    <t>2 18 02050 02 0000 151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</si>
  <si>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поселений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</si>
  <si>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</si>
  <si>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</si>
  <si>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2 19 00000 00 0000 000</t>
  </si>
  <si>
    <t>2 19 02000 02 0000 151</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</si>
  <si>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</si>
  <si>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2 02 02133 02 0000 151</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</si>
  <si>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</si>
  <si>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2 02 03066 02 0000 151</t>
  </si>
  <si>
    <t>2 02 03067 02 0000 151</t>
  </si>
  <si>
    <t>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</si>
  <si>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2 02 03069 02 0000 151</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</si>
  <si>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</si>
  <si>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2 02 03070 02 0000 151</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</si>
  <si>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</si>
  <si>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Межбюджетные трансферты, передаваемые бюджетам субъектов Российской Федерации на содержание членов Совета Федерации и их помощников
</t>
  </si>
  <si>
    <t>Субсидии бюджетам субъектов Российской Федерации на поощрение лучших учителей</t>
  </si>
  <si>
    <t>Субвенции бюджетам субъектов Российской Федерации и муниципальных образований</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</si>
  <si>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</si>
  <si>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</si>
  <si>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</si>
  <si>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выплату единовременнго пособия при всех формах устройства детей, лишенных родительского попечения, в семью</t>
  </si>
  <si>
    <t>2 03 00000 00 0000 180</t>
  </si>
  <si>
    <t>Безвозмездные поступления от государственных (муниципальных) организаций</t>
  </si>
  <si>
    <t>Наименование источника</t>
  </si>
  <si>
    <t>1 00 00000 00 0000 000</t>
  </si>
  <si>
    <t>1 01 00000 00 0000 000</t>
  </si>
  <si>
    <t>НАЛОГИ НА ПРИБЫЛЬ, ДОХОДЫ</t>
  </si>
  <si>
    <t>1 01 01000 00 0000 110</t>
  </si>
  <si>
    <t>Налог на прибыль организаций</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</si>
  <si>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</si>
  <si>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</si>
  <si>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</si>
  <si>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</si>
  <si>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</si>
  <si>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</si>
  <si>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</si>
  <si>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</si>
  <si>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</si>
  <si>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Единый сельскохозяйственный налог</t>
  </si>
  <si>
    <t>1 06 00000 00 0000 000</t>
  </si>
  <si>
    <t>НАЛОГИ НА ИМУЩЕСТВО</t>
  </si>
  <si>
    <t>1 06 02000 02 0000 110</t>
  </si>
  <si>
    <t>Налог на имущество организаций</t>
  </si>
  <si>
    <t>1 06 04000 02 0000 110</t>
  </si>
  <si>
    <t>Транспортный налог</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</si>
  <si>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</si>
  <si>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</si>
  <si>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</si>
  <si>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</si>
  <si>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</si>
  <si>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</si>
  <si>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1 07 04000 01 0000 110</t>
  </si>
  <si>
    <t>Сборы за пользование объектами животного мира и за пользование объектами водных биологических ресурсов</t>
  </si>
  <si>
    <t>1 08 00000 00 0000 000</t>
  </si>
  <si>
    <t>1 09 00000 00 0000 000</t>
  </si>
  <si>
    <t>ЗАДОЛЖЕННОСТЬ И ПЕРЕРАСЧЕТЫ ПО ОТМЕНЕННЫМ НАЛОГАМ, СБОРАМ И ИНЫМ ОБЯЗАТЕЛЬНЫМ ПЛАТЕЖАМ</t>
  </si>
  <si>
    <t>1 11 00000 00 0000 000</t>
  </si>
  <si>
    <t>ДОХОДЫ ОТ ИСПОЛЬЗОВАНИЯ ИМУЩЕСТВА, НАХОДЯЩЕГОСЯ В ГОСУДАРСТВЕННОЙ И МУНИЦИПАЛЬНОЙ СОБСТВЕННОСТИ</t>
  </si>
  <si>
    <t>1 11 01000 00 0000 120</t>
  </si>
  <si>
    <t>1 11 03000 00 0000 120</t>
  </si>
  <si>
    <t>Проценты, полученные от предоставления бюджетных кредитов внутри страны</t>
  </si>
  <si>
    <t>1 11 05000 00 0000 120</t>
  </si>
  <si>
    <t>1 11 07000 00 0000 120</t>
  </si>
  <si>
    <t>Платежи от государственных и муниципальных унитарных предприятий</t>
  </si>
  <si>
    <t>1 12 00000 00 0000 000</t>
  </si>
  <si>
    <t>ПЛАТЕЖИ ПРИ ПОЛЬЗОВАНИИ ПРИРОДНЫМИ РЕСУРСАМИ</t>
  </si>
  <si>
    <t>1 12 01000 01 0000 120</t>
  </si>
  <si>
    <t>Плата за негативное воздействие на окружающую среду</t>
  </si>
  <si>
    <t>1 12 04000 00 0000 120</t>
  </si>
  <si>
    <t>1 13 00000 00 0000 000</t>
  </si>
  <si>
    <t>1 14 00000 00 0000 000</t>
  </si>
  <si>
    <t>ДОХОДЫ ОТ ПРОДАЖИ МАТЕРИАЛЬНЫХ И НЕМАТЕРИАЛЬНЫХ АКТИВОВ</t>
  </si>
  <si>
    <t>1 15 00000 00 0000 000</t>
  </si>
  <si>
    <t>АДМИНИСТРАТИВНЫЕ ПЛАТЕЖИ И СБОРЫ</t>
  </si>
  <si>
    <t>1 16 00000 00 0000 000</t>
  </si>
  <si>
    <t>ШТРАФЫ, САНКЦИИ, ВОЗМЕЩЕНИЕ УЩЕРБА</t>
  </si>
  <si>
    <t>1 17 00000 00 0000 000</t>
  </si>
  <si>
    <t>ПРОЧИЕ НЕНАЛОГОВЫЕ ДОХОДЫ</t>
  </si>
  <si>
    <t>2 00 00000 00 0000 000</t>
  </si>
  <si>
    <t>БЕЗВОЗМЕЗДНЫЕ ПОСТУПЛЕНИЯ</t>
  </si>
  <si>
    <t>2 02 00000 00 0000 000</t>
  </si>
  <si>
    <t>2 02 02000 00 0000 151</t>
  </si>
  <si>
    <t>Субвенции бюджетам субъектов Российской Федерации на оплату жилищно-коммунальных услуг отдельным категориям граждан</t>
  </si>
  <si>
    <t>2 02 02009 02 0000 151</t>
  </si>
  <si>
    <t>Субвенции бюджетам субъектов Российской Федерации на осуществление отдельных полномочий в области водных отношений</t>
  </si>
  <si>
    <t>2 02 04000 00 0000 151</t>
  </si>
  <si>
    <t>2 02 04001 02 0000 151</t>
  </si>
  <si>
    <t>Дотации бюджетам субъектов Российской Федерации на поддержку мер по обеспечению сбалансированности бюджетов</t>
  </si>
  <si>
    <t>2 02 01003 02 0000 151</t>
  </si>
  <si>
    <t>2 02 04017 02 0000 151</t>
  </si>
  <si>
    <t>Платежи при пользовании недрами</t>
  </si>
  <si>
    <t>2 02 02051 02 0000 151</t>
  </si>
  <si>
    <t>2 02 02067 02 0000 151</t>
  </si>
  <si>
    <t>2 02 02077 02 0000 151</t>
  </si>
  <si>
    <t>2 02 03001 02 0000 151</t>
  </si>
  <si>
    <t>2 02 03004 02 0000 151</t>
  </si>
  <si>
    <t>Субвенции бюджетам субъектов Российской Федерации на обеспечение мер социальной поддержки для лиц, награжденных знаком "Почетный донор СССР", "Почетный донор России"</t>
  </si>
  <si>
    <t>2 02 03011 02 0000 151</t>
  </si>
  <si>
    <t>2 02 03012 02 0000 151</t>
  </si>
  <si>
    <t>2 02 03015 02 0000 151</t>
  </si>
  <si>
    <t>2 02 03018 02 0000 151</t>
  </si>
  <si>
    <t>Субвенции бюджетам субъектов Российской Федерации на осуществление отдельных полномочий в области лесных отношений</t>
  </si>
  <si>
    <t>2 02 03019 02 0000 151</t>
  </si>
  <si>
    <t>2 02 03020 02 0000 151</t>
  </si>
  <si>
    <t>2 02 03025 02 0000 151</t>
  </si>
  <si>
    <t>2 02 03053 02 0000 151</t>
  </si>
  <si>
    <t>Иные межбюджетные трансферты</t>
  </si>
  <si>
    <t>2 02 04002 02 0000 151</t>
  </si>
  <si>
    <t>Коды вида (группы, подгруппы, статьи, подстатьи, элемента), подвида, операций сектора государственного управления, относящихся к доходам бюджета</t>
  </si>
  <si>
    <t>ВСЕГО ДОХОДОВ</t>
  </si>
  <si>
    <t>Субсидии бюджетам субъектов Российской Федерации на поддержку племенного животноводства</t>
  </si>
  <si>
    <t>Субсидии бюджетам субъектов Российской Федерации на реализацию федеральных целевых программ</t>
  </si>
  <si>
    <t>Межбюджетные трансферты, передаваемые бюджетам субъектов Российской Федерации  на содержание депутатов Государственной Думы и их помощников</t>
  </si>
  <si>
    <t>Дотации бюджетам субъектов Российской Федерации и муниципальных образований</t>
  </si>
  <si>
    <t>ГОСУДАРСТВЕННАЯ ПОШЛИНА</t>
  </si>
  <si>
    <t>1 12 02000 01 0000 120</t>
  </si>
  <si>
    <t>Плата за использование лесов</t>
  </si>
  <si>
    <t>БЕЗВОЗМЕЗДНЫЕ ПОСТУПЛЕНИЯ ОТ ДРУГИХ БЮДЖЕТОВ БЮДЖЕТНОЙ СИСТЕМЫ РОССИЙСКОЙ ФЕДЕРАЦИИ</t>
  </si>
  <si>
    <t>Субсидии бюджетам субъектов Российской Федерации и муниципальных образований (межбюджетные субсидии)</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</si>
  <si>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</si>
  <si>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2 02 02086 02 0000 151</t>
  </si>
  <si>
    <t>2 02 02103 02 0000 151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</si>
  <si>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</si>
  <si>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Налог, взимаемый в связи с применением упрощенной системы налогообложения</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</si>
  <si>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</si>
  <si>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</si>
  <si>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 xml:space="preserve">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 </t>
  </si>
  <si>
    <t>2 02 03000 00 0000 151</t>
  </si>
  <si>
    <t>НАЛОГОВЫЕ И НЕНАЛОГОВЫЕ ДОХОДЫ</t>
  </si>
  <si>
    <t>1 05 03000 00 0000 110</t>
  </si>
  <si>
    <t>1 11 09000 00 0000 120</t>
  </si>
  <si>
    <t>2 02 04032 02 0000 151</t>
  </si>
  <si>
    <t>Межбюджетные трансферты, передаваемые бюджетам субъектов Российской Федерации, на единовременные денежные компенсации реабилитированным лицам</t>
  </si>
  <si>
    <t>1 11 02000 00 0000 120</t>
  </si>
  <si>
    <t>Доходы от размещения средств бюджетов</t>
  </si>
  <si>
    <t>ДОХОДЫ ОТ ОКАЗАНИЯ ПЛАТНЫХ УСЛУГ (РАБОТ) И КОМПЕНСАЦИИ ЗАТРАТ ГОСУДАРСТВА</t>
  </si>
  <si>
    <t>2 02 02118 02 0000 151</t>
  </si>
  <si>
    <t xml:space="preserve">Субсидии бюджетам субъектов Росский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t>
  </si>
  <si>
    <t>2 02 04041 02 0000 151</t>
  </si>
  <si>
    <t>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</si>
  <si>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2 02 04042 02 0000 151</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</si>
  <si>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</si>
  <si>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2 02 04043 02 0000 151</t>
  </si>
  <si>
    <t>Межбюджетные трансферты, передаваемые бюджетам субъектов Российской Федерации на единовременные компенсационные выплаты медицинским работникам</t>
  </si>
  <si>
    <t>Безвозмездные поступления в бюджеты субъектов Российской Федерации от государственной корпорации - фонда содействия реформирования жилищно-коммунального хозяйства на обеспечение мероприятий по переселению граждан из аварийного жилищного фонда</t>
  </si>
  <si>
    <t>2 03 02060 02 0000 180</t>
  </si>
  <si>
    <t>2 03 02040 02 0000 180</t>
  </si>
  <si>
    <t>Безвозмездные поступления в бюджеты субъектов Российской Федерации от государственной корпорации - фонда содействия реформирования жилищно-коммунального хозяйства на обспечение мероприятий по переселению граждан из аварийного жилищного фонда с учетом необходимости развития малоэтажного жилищного строительства</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</si>
  <si>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</si>
  <si>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2 18 02010 02 0000 180</t>
  </si>
  <si>
    <t>Доходы бюджетов субъектов Российской Федерации от возврата бюджетными учреждениями остатков субсидий прошлых лет</t>
  </si>
  <si>
    <t>2 18 02020 02 0000 180</t>
  </si>
  <si>
    <t>Доходы бюджетов субъектов Российской Федерации от возврата автономными учреждениями остатков субсидий прошлых лет</t>
  </si>
  <si>
    <t>2 18 02030 02 0000 180</t>
  </si>
  <si>
    <t>Доходы бюджетов субъектов Российской Федерации от возврата иными организациями остатков субсидий прошлых лет</t>
  </si>
  <si>
    <t>2 02 02172 02 0000 151</t>
  </si>
  <si>
    <t>2 02 02173 02 0000 151</t>
  </si>
  <si>
    <t>2 02 02174 02 0000 151</t>
  </si>
  <si>
    <t>2 02 02177 02 0000 151</t>
  </si>
  <si>
    <t>2 02 02181 02 0000 151</t>
  </si>
  <si>
    <t>2 02 02182 02 0000 151</t>
  </si>
  <si>
    <t>2 02 02183 02 0000 151</t>
  </si>
  <si>
    <t>2 02 02184 02 0000 151</t>
  </si>
  <si>
    <t>2 02 02185 02 0000 151</t>
  </si>
  <si>
    <t>2 02 02186 02 0000 151</t>
  </si>
  <si>
    <t>2 02 02187 02 0000 151</t>
  </si>
  <si>
    <t>2 02 02190 02 0000 151</t>
  </si>
  <si>
    <t>2 02 02191 02 0000 151</t>
  </si>
  <si>
    <t>2 02 02192 02 0000 151</t>
  </si>
  <si>
    <t>2 02 02193 02 0000 151</t>
  </si>
  <si>
    <t>2 02 02194 02 0000 151</t>
  </si>
  <si>
    <t>2 02 02196 02 0000 151</t>
  </si>
  <si>
    <t>2 02 02197 02 0000 151</t>
  </si>
  <si>
    <t>2 02 02198 02 0000 151</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</si>
  <si>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</si>
  <si>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</si>
  <si>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возмещение части затрат на приобретение элитных семян</t>
  </si>
  <si>
    <t>Субсидии бюджетам субъектов Российской Федерации на возмещение части затрат на закладку и уход за многолетними плодовыми и ягодными насаждениями</t>
  </si>
  <si>
    <t>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</si>
  <si>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</si>
  <si>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по договору сельскохозяйственного страхования в области растениеводства</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</si>
  <si>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</si>
  <si>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возмещение части затрат по наращиванию маточного поголовья овец и коз</t>
  </si>
  <si>
    <t>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</si>
  <si>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</si>
  <si>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Субсидии бюджетам субъектов Российской Федерации на возмещение части затрат сельскохозяйственных товаропроизводителей на уплату страховой премии по договору сельскохозяйственного страхования в области животноводства</t>
  </si>
  <si>
    <t>Субсидии бюджетам субъектов Российской Федерации на поддержку племенного крупного рогатого скота мясного направления</t>
  </si>
  <si>
    <t>Субсидии бюджетам субъектов Российской Федерации на поддержку экономически значимых региональных программ по развитию мясного скотоводства</t>
  </si>
  <si>
    <t>Субсидии бюджетам субъектов Российской Федерации по поддержку начинающих фермеров</t>
  </si>
  <si>
    <t>Субсидии бюджетам субъектов Российской Федерации на развитие семейных животноводческих ферм</t>
  </si>
  <si>
    <t>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</si>
  <si>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2 02 04052 02 0000 151</t>
  </si>
  <si>
    <t>2 02 04053 02 0000 151</t>
  </si>
  <si>
    <t>2 02 04055 02 0000 151</t>
  </si>
  <si>
    <t>2 02 04064 02 0000 151</t>
  </si>
  <si>
    <t>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</si>
  <si>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2 18 02060 02 0000 151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</si>
  <si>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</si>
  <si>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1 килограмм реализованного и (или) отгруженного на собственную переработку молока</t>
  </si>
  <si>
    <t>2 02 02208 02 0000 151</t>
  </si>
  <si>
    <t>2 02 02212 02 0000 151</t>
  </si>
  <si>
    <t>2 02 02213 02 0000 151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</si>
  <si>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</si>
  <si>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</si>
  <si>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2 02 03122 02 0000 151</t>
  </si>
  <si>
    <t>2 02 03998 02 0000 151</t>
  </si>
  <si>
    <t>2 02 04062 02 0000 151</t>
  </si>
  <si>
    <t>2 02 04066 02 0000 151</t>
  </si>
  <si>
    <t>2 07 00000 00 0000 000</t>
  </si>
  <si>
    <t>ПРОЧИЕ БЕЗВОЗМЕЗДНЫЕ ПОСТУПЛЕНИЯ</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</si>
  <si>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</si>
  <si>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2 07 02030 02 0000 180</t>
  </si>
  <si>
    <t>Прочие безвозмездные поступления в бюджеты субъектов Российской Федерации</t>
  </si>
  <si>
    <t xml:space="preserve">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 </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</si>
  <si>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</si>
  <si>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 xml:space="preserve">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
</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</si>
  <si>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</si>
  <si>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рассеяным склерозом,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</si>
  <si>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</si>
  <si>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Межбюджетные трансферты, передаваемые бюджетам субъектов Российской Федерации на реализацию мероприятий по профилактике ВИЧ-инфекции и гепатитов В и С</t>
  </si>
  <si>
    <t>2 02 02046 02 0000 151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</si>
  <si>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прожидвающих за рубежом</t>
  </si>
  <si>
    <t>Субсидии бюджетам субъектов Российской Федерации из местных бюджетов для формирования региональных фондов финансовой поддержки поселений (внутригородских районов) и региональных фондов финансовой поддержки мунициальных районов (городских округов, городских округов с внутригородским делением)</t>
  </si>
  <si>
    <t>2 02 02220 02 0000 151</t>
  </si>
  <si>
    <t>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обороне"(ГТО)</t>
  </si>
  <si>
    <t>2 02 02240 02 0000 151</t>
  </si>
  <si>
    <t>Субсидии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t>
  </si>
  <si>
    <t>2 02 02241 02 0000 151</t>
  </si>
  <si>
    <t>2 02 02250 02 0000 151</t>
  </si>
  <si>
    <t>2 02 02253 02 0000 151</t>
  </si>
  <si>
    <t>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</si>
  <si>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Субсидии бюджетам субъектов Российской Федерации на возмещение части процентной ставки по краткосрочным кредитам (займам) на переработку продукции растениеводства и животноводства</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</si>
  <si>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</si>
  <si>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Единая субвенция бюджетам субъектов Российской Федерации </t>
  </si>
  <si>
    <t>2 02 03123 02 0000 151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</si>
  <si>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радиации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</si>
  <si>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</si>
  <si>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2 02 04020 02 0000 151</t>
  </si>
  <si>
    <t>Межбюджетные трансферты бюджетам субъектов Российской Федерации на выплату единовременного денежного поощрения при награждении орденом "Родительская слава"</t>
  </si>
  <si>
    <t>2 02 04025 02 0000 151</t>
  </si>
  <si>
    <t>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</si>
  <si>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2 02 04095 02 0000 151</t>
  </si>
  <si>
    <t xml:space="preserve">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по решениям Правительства Российской Федерации </t>
  </si>
  <si>
    <t>2 18 02000 02 0000 151</t>
  </si>
  <si>
    <t xml:space="preserve">Доходы бюджетов субъектов Российской Федерации от возврата бюджетами бюджетной системы остатков субсидий, субвенций и иных межбюджетных трансфертов, имеющих целевое назначение, прошлых лет </t>
  </si>
  <si>
    <t>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</si>
  <si>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</si>
  <si>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</si>
  <si>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</si>
  <si>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2 02 02176 02 0000 151</t>
  </si>
  <si>
    <t>2 02 02189 02 0000 151</t>
  </si>
  <si>
    <t>2 02 02195 02 0000 151</t>
  </si>
  <si>
    <t>2 02 02207 02 0000 151</t>
  </si>
  <si>
    <t>2 02 02245 02 0000 151</t>
  </si>
  <si>
    <t>2 02 02258 02 0000 151</t>
  </si>
  <si>
    <t>2 02 02284 02 0000 151</t>
  </si>
  <si>
    <t>2 02 02278 02 0000 151</t>
  </si>
  <si>
    <t>2 02 02279 02 0000 151</t>
  </si>
  <si>
    <t>Субсидии бюджетам субъектов Российской Федерации на реализацию мероприятий по содействию создания в субъектах Российской Федерации новых мест в общеобразовательных организациях</t>
  </si>
  <si>
    <t>Субсидии бюджетам субъектов Российской Федерации на возмещение затрат по созданию инфраструктуры индустриальных парков или технопарков, за исключением технопарков в сфере высоких технологий</t>
  </si>
  <si>
    <t>Субсидии бюджетам субъектов Российской Федерации на государственную поддержку молодежного предпринимательства</t>
  </si>
  <si>
    <t>Субсидии бюджетам субъектов Российской Федеации на поддержку племенного крупного рогатого скота молочного направления</t>
  </si>
  <si>
    <t>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</si>
  <si>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Субсидии бюджетам субъектов РФ на реализацию государственной программы РФ "Доступная среда" на 2011-2020 гг. </t>
  </si>
  <si>
    <t>Субсидии бюджетам субъектов РФ на возмещение части процентной ставки по инвестиционным кредитам на строительство и реконструкцию объектов мясного скотоводства</t>
  </si>
  <si>
    <t>Субсидии бюджетам субъектов Российской Федерации на поддержку экономически значимых региональных программ в области животноводства</t>
  </si>
  <si>
    <t>Субсидии бюджетам субъектов РФ на возмещение части затрат на раскорчевку, выбывших из эксплуатации старых садов и рекультивацию раскорчеванных площадей</t>
  </si>
  <si>
    <t>2 02 03007 02 0000 151</t>
  </si>
  <si>
    <t>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</si>
  <si>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2 02 03077 02 0000 151</t>
  </si>
  <si>
    <t>2 02 03121 02 0000 151</t>
  </si>
  <si>
    <t>2 02 03128 02 0000 151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</si>
  <si>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</si>
  <si>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напроведение Всероссийской сельскохозяйственной переписи в 2016 году</t>
  </si>
  <si>
    <t>Субвенции бюджетам субъектов Российской Федерации на обеспечение жильем граждан, уволенных с военной службы (службы), и приравненных к ним лиц</t>
  </si>
  <si>
    <t>2 02 04060 02 0000 151</t>
  </si>
  <si>
    <t>Межбюджетные трансферты, передаваемые бюджетам субъектов Российской Федерации на реализацию мероприятий по подготовке и проведению чемпионата мира по футболу в 2018 году в Российской Федерации в целях строительства и/или реконструкции спортивных объектов, а также развития метрополитенов в г. Санкт-Петербурге и г. Нижнем Новгороде</t>
  </si>
  <si>
    <t>2 02 04128 02 0000 151</t>
  </si>
  <si>
    <t>2 02 04113 02 0000 151</t>
  </si>
  <si>
    <t>2 02 04118 02 0000 151</t>
  </si>
  <si>
    <t>2 02 04120 02 0000 151</t>
  </si>
  <si>
    <t>2 02 04121 02 0000 151</t>
  </si>
  <si>
    <t>Иные межбюджетные трансферты на финансовое обеспечение мероприятий, связанных с отдыхом и оздоровлением детей, находящихся в трудной жизненной ситуации</t>
  </si>
  <si>
    <t>Межбюджетные трансферты, передаваемые бюджетам субъектов Российской Федерации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</si>
  <si>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Межбюджетные трансферты, передаваемые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</si>
  <si>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Межбюджетные трансферты, передаваемые бюджетам субъектов Российской Федерации на обеспечение медицинской деятельности, связанной с донорством органов человека в целях трансплантации</t>
  </si>
  <si>
    <t>Межбюджетные трансферты, передаваемые бюджетам субъектов Российской Федерации на компенсацию понесенных затрат на обеспечение видеонаблюдения и трансляции изображения, в том числе в сети "Интернет", в помещениях для голосования</t>
  </si>
  <si>
    <t>2 03 02030 02 0000 180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</si>
  <si>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</si>
  <si>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2 03 02080 02 0000 180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</si>
  <si>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</si>
  <si>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6=5/3</t>
  </si>
  <si>
    <t>7=5/4</t>
  </si>
  <si>
    <t>2 02 10000 00 0000 151</t>
  </si>
  <si>
    <t xml:space="preserve">Информация об исполнении областного бюджета за 2018 год по видам доходов в сравнении с первоначально утвержденными законом о бюджете значениями и с уточненными значениями с учетом внесения изменений
</t>
  </si>
  <si>
    <t xml:space="preserve">тыс.руб. </t>
  </si>
  <si>
    <t xml:space="preserve">Первона-чально утвержденный план (ЗСО от 06.12.2017 № 116-ГД)
</t>
  </si>
  <si>
    <t>Утвержденный план (с учетом внесенных изменений; ЗСО от 19.11.2018 
№ 92-ГД )</t>
  </si>
  <si>
    <t>Исполнено</t>
  </si>
  <si>
    <t>Исполнение к первона-чально утвержден-ному плану, %</t>
  </si>
  <si>
    <t>Исполнение к утвержде-нному плану с учетом изменений, %</t>
  </si>
</sst>
</file>

<file path=xl/styles.xml><?xml version="1.0" encoding="utf-8"?>
<styleSheet xmlns="http://schemas.openxmlformats.org/spreadsheetml/2006/main">
  <numFmts count="3">
    <numFmt numFmtId="180" formatCode="0.0"/>
    <numFmt numFmtId="181" formatCode="#,##0.0"/>
    <numFmt numFmtId="183" formatCode="0.0%"/>
  </numFmts>
  <fonts count="8">
    <font>
      <sz val="10"/>
      <name val="Arial Cyr"/>
      <charset val="204"/>
    </font>
    <font>
      <sz val="10"/>
      <name val="Arial Cyr"/>
      <charset val="204"/>
    </font>
    <font>
      <b/>
      <sz val="13.5"/>
      <name val="Times New Roman"/>
      <family val="1"/>
      <charset val="204"/>
    </font>
    <font>
      <sz val="14"/>
      <name val="Times New Roman"/>
      <family val="1"/>
      <charset val="204"/>
    </font>
    <font>
      <b/>
      <sz val="14"/>
      <name val="Times New Roman"/>
      <family val="1"/>
      <charset val="204"/>
    </font>
    <font>
      <sz val="10"/>
      <name val="Arial Cyr"/>
      <charset val="204"/>
    </font>
    <font>
      <sz val="10"/>
      <color indexed="10"/>
      <name val="Arial Cyr"/>
      <charset val="204"/>
    </font>
    <font>
      <b/>
      <sz val="10"/>
      <name val="Arial Cyr"/>
      <charset val="204"/>
    </font>
  </fonts>
  <fills count="4">
    <fill>
      <patternFill patternType="none"/>
    </fill>
    <fill>
      <patternFill patternType="gray125"/>
    </fill>
    <fill>
      <patternFill patternType="solid">
        <fgColor indexed="13"/>
        <bgColor indexed="64"/>
      </patternFill>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4">
    <xf numFmtId="0" fontId="0" fillId="0" borderId="0" xfId="0"/>
    <xf numFmtId="180" fontId="4" fillId="0" borderId="0" xfId="0" applyNumberFormat="1" applyFont="1" applyAlignment="1">
      <alignment horizontal="right" vertical="top"/>
    </xf>
    <xf numFmtId="0" fontId="2" fillId="0" borderId="0" xfId="0" applyFont="1" applyAlignment="1">
      <alignment horizontal="center" wrapText="1"/>
    </xf>
    <xf numFmtId="0" fontId="0" fillId="2" borderId="0" xfId="0" applyFill="1"/>
    <xf numFmtId="180" fontId="4" fillId="0" borderId="0" xfId="0" applyNumberFormat="1" applyFont="1" applyFill="1" applyAlignment="1">
      <alignment horizontal="right" vertical="top"/>
    </xf>
    <xf numFmtId="0" fontId="0" fillId="0" borderId="0" xfId="0" applyFill="1"/>
    <xf numFmtId="0" fontId="4" fillId="0" borderId="1" xfId="0" applyFont="1" applyFill="1" applyBorder="1" applyAlignment="1">
      <alignment horizontal="center" vertical="center" wrapText="1"/>
    </xf>
    <xf numFmtId="0" fontId="2" fillId="0" borderId="0" xfId="0" applyFont="1" applyFill="1" applyAlignment="1">
      <alignment horizontal="center" wrapText="1"/>
    </xf>
    <xf numFmtId="0" fontId="0" fillId="3" borderId="0" xfId="0" applyFill="1"/>
    <xf numFmtId="0" fontId="4" fillId="0" borderId="0" xfId="0" applyFont="1" applyFill="1" applyAlignment="1">
      <alignment horizontal="center" vertical="top" wrapText="1"/>
    </xf>
    <xf numFmtId="0" fontId="4" fillId="0" borderId="0" xfId="0" applyFont="1" applyBorder="1" applyAlignment="1">
      <alignment horizontal="center" wrapText="1"/>
    </xf>
    <xf numFmtId="0" fontId="0" fillId="0" borderId="0" xfId="0" applyFill="1" applyBorder="1"/>
    <xf numFmtId="0" fontId="3" fillId="0" borderId="0" xfId="0" applyFont="1" applyFill="1" applyAlignment="1">
      <alignment horizontal="center" vertical="top" wrapText="1"/>
    </xf>
    <xf numFmtId="0" fontId="4" fillId="0" borderId="0" xfId="0" applyFont="1" applyBorder="1" applyAlignment="1">
      <alignment horizontal="center" wrapText="1"/>
    </xf>
    <xf numFmtId="0" fontId="4" fillId="0" borderId="0" xfId="0" applyFont="1" applyFill="1" applyAlignment="1">
      <alignment horizontal="center" vertical="top"/>
    </xf>
    <xf numFmtId="0" fontId="4" fillId="0" borderId="0" xfId="0" applyFont="1" applyFill="1" applyAlignment="1">
      <alignment horizontal="left" vertical="top" wrapText="1"/>
    </xf>
    <xf numFmtId="3" fontId="4" fillId="0" borderId="0" xfId="0" applyNumberFormat="1" applyFont="1" applyFill="1" applyAlignment="1">
      <alignment horizontal="center" vertical="top"/>
    </xf>
    <xf numFmtId="183" fontId="4" fillId="0" borderId="0" xfId="1" applyNumberFormat="1" applyFont="1" applyFill="1" applyAlignment="1">
      <alignment horizontal="center" vertical="top"/>
    </xf>
    <xf numFmtId="0" fontId="0" fillId="0" borderId="0" xfId="0" applyFill="1" applyAlignment="1">
      <alignment vertical="top"/>
    </xf>
    <xf numFmtId="0" fontId="3" fillId="0" borderId="0" xfId="0" applyFont="1" applyFill="1" applyAlignment="1">
      <alignment horizontal="center" vertical="top"/>
    </xf>
    <xf numFmtId="0" fontId="3" fillId="0" borderId="0" xfId="0" applyFont="1" applyFill="1" applyAlignment="1">
      <alignment horizontal="left" vertical="top" wrapText="1"/>
    </xf>
    <xf numFmtId="3" fontId="3" fillId="0" borderId="0" xfId="0" applyNumberFormat="1" applyFont="1" applyFill="1" applyAlignment="1">
      <alignment horizontal="center" vertical="top"/>
    </xf>
    <xf numFmtId="183" fontId="3" fillId="0" borderId="0" xfId="1" applyNumberFormat="1" applyFont="1" applyFill="1" applyAlignment="1">
      <alignment horizontal="center" vertical="top"/>
    </xf>
    <xf numFmtId="181" fontId="3" fillId="0" borderId="0" xfId="0" applyNumberFormat="1" applyFont="1" applyFill="1" applyAlignment="1">
      <alignment horizontal="center" vertical="top"/>
    </xf>
    <xf numFmtId="0" fontId="3" fillId="0" borderId="0" xfId="0" applyFont="1" applyAlignment="1">
      <alignment horizontal="center" vertical="top"/>
    </xf>
    <xf numFmtId="0" fontId="3" fillId="0" borderId="0" xfId="0" applyFont="1" applyAlignment="1">
      <alignment horizontal="left" vertical="top" wrapText="1"/>
    </xf>
    <xf numFmtId="0" fontId="6" fillId="0" borderId="0" xfId="0" applyFont="1" applyAlignment="1">
      <alignment vertical="top"/>
    </xf>
    <xf numFmtId="0" fontId="5" fillId="0" borderId="0" xfId="0" applyFont="1" applyFill="1" applyAlignment="1">
      <alignment vertical="top"/>
    </xf>
    <xf numFmtId="0" fontId="4" fillId="0" borderId="0" xfId="0" applyFont="1" applyFill="1" applyBorder="1" applyAlignment="1">
      <alignment horizontal="left" vertical="top" wrapText="1"/>
    </xf>
    <xf numFmtId="0" fontId="7" fillId="0" borderId="0" xfId="0" applyFont="1" applyFill="1" applyAlignment="1">
      <alignment vertical="top"/>
    </xf>
    <xf numFmtId="0" fontId="0" fillId="0" borderId="0" xfId="0" applyAlignment="1">
      <alignment vertical="top"/>
    </xf>
    <xf numFmtId="0" fontId="0" fillId="0" borderId="0" xfId="0" applyAlignment="1">
      <alignment horizontal="left" vertical="top"/>
    </xf>
    <xf numFmtId="0" fontId="4" fillId="0" borderId="1" xfId="0" applyFont="1" applyFill="1" applyBorder="1" applyAlignment="1">
      <alignment horizontal="center" vertical="top" wrapText="1"/>
    </xf>
    <xf numFmtId="0" fontId="0" fillId="0" borderId="0" xfId="0" applyFill="1" applyBorder="1" applyAlignment="1">
      <alignment vertical="top"/>
    </xf>
  </cellXfs>
  <cellStyles count="2">
    <cellStyle name="Обычный" xfId="0" builtinId="0"/>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2:I578"/>
  <sheetViews>
    <sheetView view="pageBreakPreview" zoomScale="60" zoomScaleNormal="100" workbookViewId="0">
      <pane xSplit="1" ySplit="5" topLeftCell="B6" activePane="bottomRight" state="frozen"/>
      <selection pane="topRight" activeCell="B1" sqref="B1"/>
      <selection pane="bottomLeft" activeCell="A8" sqref="A8"/>
      <selection pane="bottomRight" activeCell="A5" sqref="A5:IV5"/>
    </sheetView>
  </sheetViews>
  <sheetFormatPr defaultRowHeight="12.75"/>
  <cols>
    <col min="1" max="1" width="28.85546875" customWidth="1"/>
    <col min="2" max="2" width="58.85546875" customWidth="1"/>
    <col min="3" max="3" width="20.7109375" customWidth="1"/>
    <col min="4" max="4" width="20.140625" customWidth="1"/>
    <col min="5" max="5" width="21.28515625" style="3" customWidth="1"/>
    <col min="6" max="6" width="17" customWidth="1"/>
    <col min="7" max="7" width="16.42578125" customWidth="1"/>
    <col min="8" max="8" width="19.42578125" customWidth="1"/>
    <col min="9" max="9" width="16.140625" customWidth="1"/>
    <col min="10" max="10" width="20.28515625" customWidth="1"/>
  </cols>
  <sheetData>
    <row r="2" spans="1:9" s="5" customFormat="1" ht="21" customHeight="1">
      <c r="A2" s="9"/>
      <c r="B2" s="12"/>
      <c r="C2" s="12"/>
      <c r="D2" s="12"/>
      <c r="E2" s="12"/>
      <c r="F2" s="7"/>
    </row>
    <row r="3" spans="1:9" ht="93" customHeight="1">
      <c r="A3" s="13" t="s">
        <v>301</v>
      </c>
      <c r="B3" s="13"/>
      <c r="C3" s="13"/>
      <c r="D3" s="13"/>
      <c r="E3" s="13"/>
      <c r="F3" s="13"/>
      <c r="G3" s="13"/>
    </row>
    <row r="4" spans="1:9" ht="18.75">
      <c r="A4" s="10"/>
      <c r="B4" s="10"/>
      <c r="C4" s="10"/>
      <c r="D4" s="10"/>
      <c r="E4" s="10"/>
      <c r="F4" s="2"/>
      <c r="G4" t="s">
        <v>302</v>
      </c>
    </row>
    <row r="5" spans="1:9" s="18" customFormat="1" ht="174" customHeight="1">
      <c r="A5" s="32" t="s">
        <v>115</v>
      </c>
      <c r="B5" s="32" t="s">
        <v>30</v>
      </c>
      <c r="C5" s="32" t="s">
        <v>303</v>
      </c>
      <c r="D5" s="32" t="s">
        <v>304</v>
      </c>
      <c r="E5" s="32" t="s">
        <v>305</v>
      </c>
      <c r="F5" s="32" t="s">
        <v>306</v>
      </c>
      <c r="G5" s="32" t="s">
        <v>307</v>
      </c>
      <c r="H5" s="33"/>
      <c r="I5" s="33"/>
    </row>
    <row r="6" spans="1:9" s="5" customFormat="1" ht="25.5" customHeight="1">
      <c r="A6" s="6">
        <v>1</v>
      </c>
      <c r="B6" s="6">
        <v>2</v>
      </c>
      <c r="C6" s="6">
        <v>3</v>
      </c>
      <c r="D6" s="6">
        <v>4</v>
      </c>
      <c r="E6" s="6">
        <v>5</v>
      </c>
      <c r="F6" s="6" t="s">
        <v>298</v>
      </c>
      <c r="G6" s="6" t="s">
        <v>299</v>
      </c>
      <c r="H6" s="11"/>
      <c r="I6" s="11"/>
    </row>
    <row r="7" spans="1:9" s="18" customFormat="1" ht="37.5">
      <c r="A7" s="14" t="s">
        <v>31</v>
      </c>
      <c r="B7" s="15" t="s">
        <v>135</v>
      </c>
      <c r="C7" s="16">
        <f>C8+C11+C13+C16+C20+C23+C24+C25+C33+C37+C38+C39+C40+C41</f>
        <v>129567114.7</v>
      </c>
      <c r="D7" s="16">
        <f>D8+D11+D13+D16+D20+D23+D24+D25+D33+D37+D38+D39+D40+D41</f>
        <v>134448299.70799997</v>
      </c>
      <c r="E7" s="16">
        <f>E8+E11+E13+E16+E20+E23+E24+E25+E33+E37+E38+E39+E40+E41</f>
        <v>145981555.68299997</v>
      </c>
      <c r="F7" s="17">
        <f>E7/C7</f>
        <v>1.1266867833015037</v>
      </c>
      <c r="G7" s="17">
        <f>E7/D7</f>
        <v>1.0857820887288896</v>
      </c>
      <c r="H7" s="4"/>
    </row>
    <row r="8" spans="1:9" s="18" customFormat="1" ht="18.75">
      <c r="A8" s="14" t="s">
        <v>32</v>
      </c>
      <c r="B8" s="15" t="s">
        <v>33</v>
      </c>
      <c r="C8" s="16">
        <f>SUM(C9:C10)</f>
        <v>84342150.799999997</v>
      </c>
      <c r="D8" s="16">
        <f>SUM(D9:D10)</f>
        <v>88783640.599999994</v>
      </c>
      <c r="E8" s="16">
        <f>SUM(E9:E10)</f>
        <v>97581181.711999997</v>
      </c>
      <c r="F8" s="17">
        <f t="shared" ref="F8:F71" si="0">E8/C8</f>
        <v>1.1569681444737356</v>
      </c>
      <c r="G8" s="17">
        <f t="shared" ref="G8:G71" si="1">E8/D8</f>
        <v>1.0990896639577541</v>
      </c>
      <c r="H8" s="4"/>
    </row>
    <row r="9" spans="1:9" s="18" customFormat="1" ht="18.75">
      <c r="A9" s="19" t="s">
        <v>34</v>
      </c>
      <c r="B9" s="20" t="s">
        <v>35</v>
      </c>
      <c r="C9" s="21">
        <v>45570833</v>
      </c>
      <c r="D9" s="21">
        <v>48414847.600000001</v>
      </c>
      <c r="E9" s="21">
        <v>56497655.908</v>
      </c>
      <c r="F9" s="22">
        <f t="shared" si="0"/>
        <v>1.2397766770688612</v>
      </c>
      <c r="G9" s="22">
        <f t="shared" si="1"/>
        <v>1.1669489569559235</v>
      </c>
      <c r="H9" s="4"/>
    </row>
    <row r="10" spans="1:9" s="18" customFormat="1" ht="18.75">
      <c r="A10" s="19" t="s">
        <v>36</v>
      </c>
      <c r="B10" s="20" t="s">
        <v>37</v>
      </c>
      <c r="C10" s="21">
        <v>38771317.799999997</v>
      </c>
      <c r="D10" s="21">
        <v>40368793</v>
      </c>
      <c r="E10" s="21">
        <v>41083525.803999998</v>
      </c>
      <c r="F10" s="22">
        <f t="shared" si="0"/>
        <v>1.0596370754258964</v>
      </c>
      <c r="G10" s="22">
        <f t="shared" si="1"/>
        <v>1.0177050823392217</v>
      </c>
      <c r="H10" s="4"/>
    </row>
    <row r="11" spans="1:9" s="18" customFormat="1" ht="75">
      <c r="A11" s="14" t="s">
        <v>38</v>
      </c>
      <c r="B11" s="15" t="s">
        <v>39</v>
      </c>
      <c r="C11" s="16">
        <f>C12</f>
        <v>17629200</v>
      </c>
      <c r="D11" s="16">
        <f>D12</f>
        <v>16876452</v>
      </c>
      <c r="E11" s="16">
        <f>E12</f>
        <v>16923334.259</v>
      </c>
      <c r="F11" s="17">
        <f t="shared" si="0"/>
        <v>0.95996042128967851</v>
      </c>
      <c r="G11" s="17">
        <f t="shared" si="1"/>
        <v>1.0027779689119489</v>
      </c>
      <c r="H11" s="4"/>
    </row>
    <row r="12" spans="1:9" s="18" customFormat="1" ht="56.25">
      <c r="A12" s="19" t="s">
        <v>40</v>
      </c>
      <c r="B12" s="20" t="s">
        <v>41</v>
      </c>
      <c r="C12" s="21">
        <v>17629200</v>
      </c>
      <c r="D12" s="21">
        <v>16876452</v>
      </c>
      <c r="E12" s="21">
        <v>16923334.259</v>
      </c>
      <c r="F12" s="22">
        <f t="shared" si="0"/>
        <v>0.95996042128967851</v>
      </c>
      <c r="G12" s="22">
        <f t="shared" si="1"/>
        <v>1.0027779689119489</v>
      </c>
      <c r="H12" s="4"/>
    </row>
    <row r="13" spans="1:9" s="18" customFormat="1" ht="18.75">
      <c r="A13" s="14" t="s">
        <v>42</v>
      </c>
      <c r="B13" s="15" t="s">
        <v>43</v>
      </c>
      <c r="C13" s="16">
        <f>SUM(C14:C15)</f>
        <v>5668146.5999999996</v>
      </c>
      <c r="D13" s="16">
        <f>SUM(D14:D15)</f>
        <v>6448946.5999999996</v>
      </c>
      <c r="E13" s="16">
        <f>SUM(E14:E15)</f>
        <v>6637508.9239999996</v>
      </c>
      <c r="F13" s="17">
        <f t="shared" si="0"/>
        <v>1.1710192753306699</v>
      </c>
      <c r="G13" s="17">
        <f t="shared" si="1"/>
        <v>1.0292392441270952</v>
      </c>
      <c r="H13" s="4"/>
    </row>
    <row r="14" spans="1:9" s="18" customFormat="1" ht="37.5">
      <c r="A14" s="19" t="s">
        <v>44</v>
      </c>
      <c r="B14" s="20" t="s">
        <v>130</v>
      </c>
      <c r="C14" s="21">
        <v>5668146.5999999996</v>
      </c>
      <c r="D14" s="21">
        <v>6448946.5999999996</v>
      </c>
      <c r="E14" s="21">
        <v>6637508.8509999998</v>
      </c>
      <c r="F14" s="22">
        <f t="shared" si="0"/>
        <v>1.1710192624516804</v>
      </c>
      <c r="G14" s="22">
        <f t="shared" si="1"/>
        <v>1.0292392328074169</v>
      </c>
      <c r="H14" s="4"/>
    </row>
    <row r="15" spans="1:9" s="18" customFormat="1" ht="18.75">
      <c r="A15" s="19" t="s">
        <v>136</v>
      </c>
      <c r="B15" s="20" t="s">
        <v>45</v>
      </c>
      <c r="C15" s="23">
        <v>0</v>
      </c>
      <c r="D15" s="23">
        <v>0</v>
      </c>
      <c r="E15" s="23">
        <v>7.2999999999999995E-2</v>
      </c>
      <c r="F15" s="17"/>
      <c r="G15" s="17"/>
      <c r="H15" s="4"/>
    </row>
    <row r="16" spans="1:9" s="18" customFormat="1" ht="18.75">
      <c r="A16" s="14" t="s">
        <v>46</v>
      </c>
      <c r="B16" s="15" t="s">
        <v>47</v>
      </c>
      <c r="C16" s="16">
        <f>SUM(C17:C19)</f>
        <v>18713009</v>
      </c>
      <c r="D16" s="16">
        <f>SUM(D17:D19)</f>
        <v>19269563</v>
      </c>
      <c r="E16" s="16">
        <f>SUM(E17:E19)</f>
        <v>21565978.816999998</v>
      </c>
      <c r="F16" s="17">
        <f t="shared" si="0"/>
        <v>1.1524591698213793</v>
      </c>
      <c r="G16" s="17">
        <f t="shared" si="1"/>
        <v>1.1191732172130733</v>
      </c>
      <c r="H16" s="4"/>
    </row>
    <row r="17" spans="1:8" s="18" customFormat="1" ht="18.75">
      <c r="A17" s="19" t="s">
        <v>48</v>
      </c>
      <c r="B17" s="20" t="s">
        <v>49</v>
      </c>
      <c r="C17" s="21">
        <v>15254687</v>
      </c>
      <c r="D17" s="21">
        <v>16163628</v>
      </c>
      <c r="E17" s="21">
        <v>17702911.875</v>
      </c>
      <c r="F17" s="22">
        <f t="shared" si="0"/>
        <v>1.1604900103817273</v>
      </c>
      <c r="G17" s="22">
        <f t="shared" si="1"/>
        <v>1.0952313351309495</v>
      </c>
      <c r="H17" s="4"/>
    </row>
    <row r="18" spans="1:8" s="18" customFormat="1" ht="18.75">
      <c r="A18" s="19" t="s">
        <v>50</v>
      </c>
      <c r="B18" s="20" t="s">
        <v>51</v>
      </c>
      <c r="C18" s="21">
        <v>3451296</v>
      </c>
      <c r="D18" s="21">
        <v>3098909</v>
      </c>
      <c r="E18" s="21">
        <v>3854260.2570000002</v>
      </c>
      <c r="F18" s="22">
        <f t="shared" si="0"/>
        <v>1.1167573737517733</v>
      </c>
      <c r="G18" s="22">
        <f t="shared" si="1"/>
        <v>1.2437474791934839</v>
      </c>
      <c r="H18" s="4"/>
    </row>
    <row r="19" spans="1:8" s="18" customFormat="1" ht="18.75">
      <c r="A19" s="19" t="s">
        <v>52</v>
      </c>
      <c r="B19" s="20" t="s">
        <v>53</v>
      </c>
      <c r="C19" s="21">
        <v>7026</v>
      </c>
      <c r="D19" s="21">
        <v>7026</v>
      </c>
      <c r="E19" s="21">
        <v>8806.6849999999995</v>
      </c>
      <c r="F19" s="22">
        <f t="shared" si="0"/>
        <v>1.2534422146313691</v>
      </c>
      <c r="G19" s="22">
        <f t="shared" si="1"/>
        <v>1.2534422146313691</v>
      </c>
      <c r="H19" s="4"/>
    </row>
    <row r="20" spans="1:8" s="18" customFormat="1" ht="56.25">
      <c r="A20" s="14" t="s">
        <v>54</v>
      </c>
      <c r="B20" s="15" t="s">
        <v>55</v>
      </c>
      <c r="C20" s="16">
        <f>SUM(C21:C22)</f>
        <v>54886</v>
      </c>
      <c r="D20" s="16">
        <f>SUM(D21:D22)</f>
        <v>54886</v>
      </c>
      <c r="E20" s="16">
        <f>SUM(E21:E22)</f>
        <v>61448.927000000003</v>
      </c>
      <c r="F20" s="17">
        <f t="shared" si="0"/>
        <v>1.1195737893087492</v>
      </c>
      <c r="G20" s="17">
        <f t="shared" si="1"/>
        <v>1.1195737893087492</v>
      </c>
      <c r="H20" s="4"/>
    </row>
    <row r="21" spans="1:8" s="18" customFormat="1" ht="18.75">
      <c r="A21" s="19" t="s">
        <v>56</v>
      </c>
      <c r="B21" s="20" t="s">
        <v>57</v>
      </c>
      <c r="C21" s="21">
        <v>53401</v>
      </c>
      <c r="D21" s="21">
        <v>53401</v>
      </c>
      <c r="E21" s="21">
        <v>59988.538</v>
      </c>
      <c r="F21" s="22">
        <f t="shared" si="0"/>
        <v>1.1233598247223835</v>
      </c>
      <c r="G21" s="22">
        <f t="shared" si="1"/>
        <v>1.1233598247223835</v>
      </c>
      <c r="H21" s="4"/>
    </row>
    <row r="22" spans="1:8" s="18" customFormat="1" ht="56.25">
      <c r="A22" s="19" t="s">
        <v>58</v>
      </c>
      <c r="B22" s="20" t="s">
        <v>59</v>
      </c>
      <c r="C22" s="21">
        <v>1485</v>
      </c>
      <c r="D22" s="21">
        <v>1485</v>
      </c>
      <c r="E22" s="21">
        <v>1460.3889999999999</v>
      </c>
      <c r="F22" s="22">
        <f t="shared" si="0"/>
        <v>0.98342693602693598</v>
      </c>
      <c r="G22" s="22">
        <f t="shared" si="1"/>
        <v>0.98342693602693598</v>
      </c>
      <c r="H22" s="4"/>
    </row>
    <row r="23" spans="1:8" s="18" customFormat="1" ht="18.75">
      <c r="A23" s="14" t="s">
        <v>60</v>
      </c>
      <c r="B23" s="15" t="s">
        <v>121</v>
      </c>
      <c r="C23" s="16">
        <v>91381.9</v>
      </c>
      <c r="D23" s="16">
        <v>108558</v>
      </c>
      <c r="E23" s="16">
        <v>109683.14200000001</v>
      </c>
      <c r="F23" s="17">
        <f t="shared" si="0"/>
        <v>1.2002720670067051</v>
      </c>
      <c r="G23" s="17">
        <f t="shared" si="1"/>
        <v>1.0103644319165792</v>
      </c>
      <c r="H23" s="4"/>
    </row>
    <row r="24" spans="1:8" s="18" customFormat="1" ht="75">
      <c r="A24" s="14" t="s">
        <v>61</v>
      </c>
      <c r="B24" s="15" t="s">
        <v>62</v>
      </c>
      <c r="C24" s="16">
        <v>15707</v>
      </c>
      <c r="D24" s="16">
        <v>15707</v>
      </c>
      <c r="E24" s="16">
        <v>1339.5840000000001</v>
      </c>
      <c r="F24" s="17">
        <f t="shared" si="0"/>
        <v>8.5285796141847586E-2</v>
      </c>
      <c r="G24" s="17">
        <f t="shared" si="1"/>
        <v>8.5285796141847586E-2</v>
      </c>
      <c r="H24" s="4"/>
    </row>
    <row r="25" spans="1:8" s="18" customFormat="1" ht="75">
      <c r="A25" s="14" t="s">
        <v>63</v>
      </c>
      <c r="B25" s="15" t="s">
        <v>64</v>
      </c>
      <c r="C25" s="16">
        <f>SUM(C26:C31)+C32</f>
        <v>125218.7</v>
      </c>
      <c r="D25" s="16">
        <f>SUM(D26:D31)+D32</f>
        <v>588933.80799999996</v>
      </c>
      <c r="E25" s="16">
        <f>SUM(E26:E31)+E32</f>
        <v>587111.67800000019</v>
      </c>
      <c r="F25" s="17">
        <f t="shared" si="0"/>
        <v>4.6886900918153618</v>
      </c>
      <c r="G25" s="17">
        <f t="shared" si="1"/>
        <v>0.99690605298040591</v>
      </c>
      <c r="H25" s="4"/>
    </row>
    <row r="26" spans="1:8" s="18" customFormat="1" ht="131.25">
      <c r="A26" s="19" t="s">
        <v>65</v>
      </c>
      <c r="B26" s="20" t="s">
        <v>131</v>
      </c>
      <c r="C26" s="21">
        <v>3050</v>
      </c>
      <c r="D26" s="21">
        <v>15000</v>
      </c>
      <c r="E26" s="21">
        <v>15003.388000000001</v>
      </c>
      <c r="F26" s="22">
        <f t="shared" si="0"/>
        <v>4.9191436065573777</v>
      </c>
      <c r="G26" s="22">
        <f t="shared" si="1"/>
        <v>1.0002258666666668</v>
      </c>
      <c r="H26" s="4"/>
    </row>
    <row r="27" spans="1:8" s="26" customFormat="1" ht="18.75">
      <c r="A27" s="24" t="s">
        <v>140</v>
      </c>
      <c r="B27" s="25" t="s">
        <v>141</v>
      </c>
      <c r="C27" s="21">
        <v>7792.5</v>
      </c>
      <c r="D27" s="21">
        <v>470000</v>
      </c>
      <c r="E27" s="21">
        <v>472444.47700000001</v>
      </c>
      <c r="F27" s="22">
        <f t="shared" si="0"/>
        <v>60.628100994546038</v>
      </c>
      <c r="G27" s="22">
        <f t="shared" si="1"/>
        <v>1.005201014893617</v>
      </c>
      <c r="H27" s="1"/>
    </row>
    <row r="28" spans="1:8" s="18" customFormat="1" ht="37.5">
      <c r="A28" s="19" t="s">
        <v>66</v>
      </c>
      <c r="B28" s="20" t="s">
        <v>67</v>
      </c>
      <c r="C28" s="21">
        <v>20098.2</v>
      </c>
      <c r="D28" s="21">
        <v>15153.7</v>
      </c>
      <c r="E28" s="21">
        <v>14377.302</v>
      </c>
      <c r="F28" s="22">
        <f t="shared" si="0"/>
        <v>0.71535271815386448</v>
      </c>
      <c r="G28" s="22">
        <f t="shared" si="1"/>
        <v>0.94876512006968583</v>
      </c>
      <c r="H28" s="4"/>
    </row>
    <row r="29" spans="1:8" s="18" customFormat="1" ht="150">
      <c r="A29" s="19" t="s">
        <v>68</v>
      </c>
      <c r="B29" s="20" t="s">
        <v>132</v>
      </c>
      <c r="C29" s="21">
        <f>450.6+3746+8400+3562+7115.4+1308+11458</f>
        <v>36040</v>
      </c>
      <c r="D29" s="21">
        <f>2200+56.015+12410.7+11200+4193.9+6380.724+668.6+11458</f>
        <v>48567.938999999998</v>
      </c>
      <c r="E29" s="21">
        <v>45462.707000000002</v>
      </c>
      <c r="F29" s="22">
        <f t="shared" si="0"/>
        <v>1.261451359600444</v>
      </c>
      <c r="G29" s="22">
        <f t="shared" si="1"/>
        <v>0.93606415952713173</v>
      </c>
      <c r="H29" s="4"/>
    </row>
    <row r="30" spans="1:8" s="18" customFormat="1" ht="168.75">
      <c r="A30" s="19" t="s">
        <v>252</v>
      </c>
      <c r="B30" s="20" t="s">
        <v>253</v>
      </c>
      <c r="C30" s="21">
        <f>2+1989</f>
        <v>1991</v>
      </c>
      <c r="D30" s="21">
        <f>7.3+551.9</f>
        <v>559.19999999999993</v>
      </c>
      <c r="E30" s="21">
        <v>570.40800000000002</v>
      </c>
      <c r="F30" s="22">
        <f t="shared" si="0"/>
        <v>0.28649321948769463</v>
      </c>
      <c r="G30" s="22">
        <f t="shared" si="1"/>
        <v>1.0200429184549358</v>
      </c>
      <c r="H30" s="4"/>
    </row>
    <row r="31" spans="1:8" s="18" customFormat="1" ht="37.5">
      <c r="A31" s="19" t="s">
        <v>69</v>
      </c>
      <c r="B31" s="20" t="s">
        <v>70</v>
      </c>
      <c r="C31" s="21">
        <v>11727</v>
      </c>
      <c r="D31" s="21">
        <v>7652.9690000000001</v>
      </c>
      <c r="E31" s="21">
        <v>7652.9690000000001</v>
      </c>
      <c r="F31" s="22">
        <f t="shared" si="0"/>
        <v>0.65259392854097387</v>
      </c>
      <c r="G31" s="22">
        <f t="shared" si="1"/>
        <v>1</v>
      </c>
      <c r="H31" s="4"/>
    </row>
    <row r="32" spans="1:8" s="18" customFormat="1" ht="131.25">
      <c r="A32" s="19" t="s">
        <v>137</v>
      </c>
      <c r="B32" s="20" t="s">
        <v>11</v>
      </c>
      <c r="C32" s="21">
        <v>44520</v>
      </c>
      <c r="D32" s="21">
        <v>32000</v>
      </c>
      <c r="E32" s="21">
        <v>31600.427</v>
      </c>
      <c r="F32" s="22">
        <f t="shared" si="0"/>
        <v>0.70980294249775377</v>
      </c>
      <c r="G32" s="22">
        <f t="shared" si="1"/>
        <v>0.98751334374999999</v>
      </c>
      <c r="H32" s="4"/>
    </row>
    <row r="33" spans="1:8" s="18" customFormat="1" ht="37.5">
      <c r="A33" s="14" t="s">
        <v>71</v>
      </c>
      <c r="B33" s="15" t="s">
        <v>72</v>
      </c>
      <c r="C33" s="16">
        <f>SUM(C34:C36)</f>
        <v>128343.5</v>
      </c>
      <c r="D33" s="16">
        <f>SUM(D34:D36)</f>
        <v>128742</v>
      </c>
      <c r="E33" s="16">
        <f>SUM(E34:E36)</f>
        <v>156462.18900000001</v>
      </c>
      <c r="F33" s="17">
        <f t="shared" si="0"/>
        <v>1.2190893111065229</v>
      </c>
      <c r="G33" s="17">
        <f t="shared" si="1"/>
        <v>1.2153158176818755</v>
      </c>
      <c r="H33" s="4"/>
    </row>
    <row r="34" spans="1:8" s="18" customFormat="1" ht="37.5">
      <c r="A34" s="19" t="s">
        <v>73</v>
      </c>
      <c r="B34" s="20" t="s">
        <v>74</v>
      </c>
      <c r="C34" s="21">
        <v>97360</v>
      </c>
      <c r="D34" s="21">
        <v>97360</v>
      </c>
      <c r="E34" s="21">
        <v>125560.899</v>
      </c>
      <c r="F34" s="22">
        <f t="shared" si="0"/>
        <v>1.2896559059161874</v>
      </c>
      <c r="G34" s="22">
        <f t="shared" si="1"/>
        <v>1.2896559059161874</v>
      </c>
      <c r="H34" s="4"/>
    </row>
    <row r="35" spans="1:8" s="27" customFormat="1" ht="18.75">
      <c r="A35" s="19" t="s">
        <v>122</v>
      </c>
      <c r="B35" s="20" t="s">
        <v>97</v>
      </c>
      <c r="C35" s="21">
        <f>9495+185+3600+155</f>
        <v>13435</v>
      </c>
      <c r="D35" s="21">
        <f>9865+185+4100+100</f>
        <v>14250</v>
      </c>
      <c r="E35" s="21">
        <v>13105.644</v>
      </c>
      <c r="F35" s="22">
        <f t="shared" si="0"/>
        <v>0.97548522515816893</v>
      </c>
      <c r="G35" s="22">
        <f t="shared" si="1"/>
        <v>0.91969431578947369</v>
      </c>
      <c r="H35" s="4"/>
    </row>
    <row r="36" spans="1:8" s="18" customFormat="1" ht="18.75">
      <c r="A36" s="19" t="s">
        <v>75</v>
      </c>
      <c r="B36" s="20" t="s">
        <v>123</v>
      </c>
      <c r="C36" s="21">
        <f>1175.9+14849.4+1523.2</f>
        <v>17548.5</v>
      </c>
      <c r="D36" s="21">
        <f>715+13117+3300</f>
        <v>17132</v>
      </c>
      <c r="E36" s="21">
        <v>17795.646000000001</v>
      </c>
      <c r="F36" s="22">
        <f t="shared" si="0"/>
        <v>1.014083596888623</v>
      </c>
      <c r="G36" s="22">
        <f t="shared" si="1"/>
        <v>1.0387372169040392</v>
      </c>
      <c r="H36" s="4"/>
    </row>
    <row r="37" spans="1:8" s="18" customFormat="1" ht="56.25">
      <c r="A37" s="14" t="s">
        <v>76</v>
      </c>
      <c r="B37" s="15" t="s">
        <v>142</v>
      </c>
      <c r="C37" s="16">
        <v>66283.7</v>
      </c>
      <c r="D37" s="16">
        <v>146653.4</v>
      </c>
      <c r="E37" s="16">
        <v>156747.71900000001</v>
      </c>
      <c r="F37" s="17">
        <f t="shared" si="0"/>
        <v>2.3648003807874338</v>
      </c>
      <c r="G37" s="17">
        <f t="shared" si="1"/>
        <v>1.0688311283611565</v>
      </c>
      <c r="H37" s="4"/>
    </row>
    <row r="38" spans="1:8" s="18" customFormat="1" ht="56.25">
      <c r="A38" s="14" t="s">
        <v>77</v>
      </c>
      <c r="B38" s="15" t="s">
        <v>78</v>
      </c>
      <c r="C38" s="16">
        <v>259.5</v>
      </c>
      <c r="D38" s="16">
        <v>2166.3000000000002</v>
      </c>
      <c r="E38" s="16">
        <v>2253.5210000000002</v>
      </c>
      <c r="F38" s="17">
        <f t="shared" si="0"/>
        <v>8.6840886319845865</v>
      </c>
      <c r="G38" s="17">
        <f t="shared" si="1"/>
        <v>1.0402626598347413</v>
      </c>
      <c r="H38" s="4"/>
    </row>
    <row r="39" spans="1:8" s="18" customFormat="1" ht="37.5">
      <c r="A39" s="14" t="s">
        <v>79</v>
      </c>
      <c r="B39" s="15" t="s">
        <v>80</v>
      </c>
      <c r="C39" s="16">
        <v>2615</v>
      </c>
      <c r="D39" s="16">
        <v>2947.1</v>
      </c>
      <c r="E39" s="16">
        <v>3028.549</v>
      </c>
      <c r="F39" s="17">
        <f t="shared" si="0"/>
        <v>1.1581449330783939</v>
      </c>
      <c r="G39" s="17">
        <f t="shared" si="1"/>
        <v>1.0276369990838452</v>
      </c>
      <c r="H39" s="4"/>
    </row>
    <row r="40" spans="1:8" s="18" customFormat="1" ht="37.5">
      <c r="A40" s="14" t="s">
        <v>81</v>
      </c>
      <c r="B40" s="15" t="s">
        <v>82</v>
      </c>
      <c r="C40" s="16">
        <v>2725888</v>
      </c>
      <c r="D40" s="16">
        <v>2016939.9</v>
      </c>
      <c r="E40" s="16">
        <v>2181525.85</v>
      </c>
      <c r="F40" s="17">
        <f t="shared" si="0"/>
        <v>0.8002991502218727</v>
      </c>
      <c r="G40" s="17">
        <f t="shared" si="1"/>
        <v>1.0816018117346977</v>
      </c>
      <c r="H40" s="4"/>
    </row>
    <row r="41" spans="1:8" s="18" customFormat="1" ht="18.75">
      <c r="A41" s="14" t="s">
        <v>83</v>
      </c>
      <c r="B41" s="15" t="s">
        <v>84</v>
      </c>
      <c r="C41" s="16">
        <v>4025</v>
      </c>
      <c r="D41" s="16">
        <v>4164</v>
      </c>
      <c r="E41" s="16">
        <v>13950.812</v>
      </c>
      <c r="F41" s="17">
        <f t="shared" si="0"/>
        <v>3.466040248447205</v>
      </c>
      <c r="G41" s="17">
        <f t="shared" si="1"/>
        <v>3.3503390970220943</v>
      </c>
      <c r="H41" s="4"/>
    </row>
    <row r="42" spans="1:8" s="18" customFormat="1" ht="18.75">
      <c r="A42" s="14" t="s">
        <v>85</v>
      </c>
      <c r="B42" s="15" t="s">
        <v>86</v>
      </c>
      <c r="C42" s="16">
        <v>10881446.1</v>
      </c>
      <c r="D42" s="16">
        <v>16448025.5</v>
      </c>
      <c r="E42" s="16">
        <v>18679324.030000001</v>
      </c>
      <c r="F42" s="17">
        <f t="shared" si="0"/>
        <v>1.7166214727654627</v>
      </c>
      <c r="G42" s="17">
        <f t="shared" si="1"/>
        <v>1.1356575310513715</v>
      </c>
    </row>
    <row r="43" spans="1:8" s="18" customFormat="1" ht="56.25">
      <c r="A43" s="14" t="s">
        <v>87</v>
      </c>
      <c r="B43" s="15" t="s">
        <v>124</v>
      </c>
      <c r="C43" s="16">
        <v>10881446.1</v>
      </c>
      <c r="D43" s="16">
        <v>16317012</v>
      </c>
      <c r="E43" s="16">
        <v>18730564.66</v>
      </c>
      <c r="F43" s="17">
        <f t="shared" si="0"/>
        <v>1.7213304636044653</v>
      </c>
      <c r="G43" s="17">
        <f t="shared" si="1"/>
        <v>1.1479163378687225</v>
      </c>
    </row>
    <row r="44" spans="1:8" s="18" customFormat="1" ht="37.5">
      <c r="A44" s="14" t="s">
        <v>300</v>
      </c>
      <c r="B44" s="15" t="s">
        <v>120</v>
      </c>
      <c r="C44" s="16"/>
      <c r="D44" s="16">
        <v>388376</v>
      </c>
      <c r="E44" s="16">
        <v>2483627</v>
      </c>
      <c r="F44" s="17"/>
      <c r="G44" s="17">
        <f t="shared" si="1"/>
        <v>6.3949033925886258</v>
      </c>
    </row>
    <row r="45" spans="1:8" s="18" customFormat="1" ht="56.25">
      <c r="A45" s="19" t="s">
        <v>95</v>
      </c>
      <c r="B45" s="20" t="s">
        <v>94</v>
      </c>
      <c r="C45" s="21"/>
      <c r="D45" s="21"/>
      <c r="E45" s="21">
        <v>932160.7</v>
      </c>
      <c r="F45" s="17" t="e">
        <f t="shared" si="0"/>
        <v>#DIV/0!</v>
      </c>
      <c r="G45" s="17" t="e">
        <f t="shared" si="1"/>
        <v>#DIV/0!</v>
      </c>
    </row>
    <row r="46" spans="1:8" s="18" customFormat="1" ht="56.25">
      <c r="A46" s="14" t="s">
        <v>88</v>
      </c>
      <c r="B46" s="15" t="s">
        <v>125</v>
      </c>
      <c r="C46" s="16">
        <v>5016150.5999999996</v>
      </c>
      <c r="D46" s="16">
        <v>5451205.0999999996</v>
      </c>
      <c r="E46" s="16">
        <v>4921042.3020000001</v>
      </c>
      <c r="F46" s="17">
        <f t="shared" si="0"/>
        <v>0.98103958481629328</v>
      </c>
      <c r="G46" s="17">
        <f t="shared" si="1"/>
        <v>0.90274392757667488</v>
      </c>
    </row>
    <row r="47" spans="1:8" s="18" customFormat="1" ht="75">
      <c r="A47" s="19" t="s">
        <v>90</v>
      </c>
      <c r="B47" s="20" t="s">
        <v>126</v>
      </c>
      <c r="C47" s="21"/>
      <c r="D47" s="21"/>
      <c r="E47" s="21">
        <v>227457.144</v>
      </c>
      <c r="F47" s="17" t="e">
        <f t="shared" si="0"/>
        <v>#DIV/0!</v>
      </c>
      <c r="G47" s="17" t="e">
        <f t="shared" si="1"/>
        <v>#DIV/0!</v>
      </c>
    </row>
    <row r="48" spans="1:8" s="18" customFormat="1" ht="150">
      <c r="A48" s="19" t="s">
        <v>227</v>
      </c>
      <c r="B48" s="20" t="s">
        <v>228</v>
      </c>
      <c r="C48" s="21"/>
      <c r="D48" s="21"/>
      <c r="E48" s="21">
        <v>2397.047</v>
      </c>
      <c r="F48" s="17" t="e">
        <f t="shared" si="0"/>
        <v>#DIV/0!</v>
      </c>
      <c r="G48" s="17" t="e">
        <f t="shared" si="1"/>
        <v>#DIV/0!</v>
      </c>
    </row>
    <row r="49" spans="1:7" s="18" customFormat="1" ht="56.25">
      <c r="A49" s="19" t="s">
        <v>98</v>
      </c>
      <c r="B49" s="20" t="s">
        <v>118</v>
      </c>
      <c r="C49" s="21"/>
      <c r="D49" s="21"/>
      <c r="E49" s="21">
        <v>318010.61300000001</v>
      </c>
      <c r="F49" s="17" t="e">
        <f t="shared" si="0"/>
        <v>#DIV/0!</v>
      </c>
      <c r="G49" s="17" t="e">
        <f t="shared" si="1"/>
        <v>#DIV/0!</v>
      </c>
    </row>
    <row r="50" spans="1:7" s="18" customFormat="1" ht="37.5">
      <c r="A50" s="19" t="s">
        <v>99</v>
      </c>
      <c r="B50" s="20" t="s">
        <v>22</v>
      </c>
      <c r="C50" s="21"/>
      <c r="D50" s="21"/>
      <c r="E50" s="21">
        <v>3800</v>
      </c>
      <c r="F50" s="17" t="e">
        <f t="shared" si="0"/>
        <v>#DIV/0!</v>
      </c>
      <c r="G50" s="17" t="e">
        <f t="shared" si="1"/>
        <v>#DIV/0!</v>
      </c>
    </row>
    <row r="51" spans="1:7" s="18" customFormat="1" ht="75">
      <c r="A51" s="19" t="s">
        <v>100</v>
      </c>
      <c r="B51" s="20" t="s">
        <v>204</v>
      </c>
      <c r="C51" s="21"/>
      <c r="D51" s="21"/>
      <c r="E51" s="21">
        <v>3084014.074</v>
      </c>
      <c r="F51" s="17" t="e">
        <f t="shared" si="0"/>
        <v>#DIV/0!</v>
      </c>
      <c r="G51" s="17" t="e">
        <f t="shared" si="1"/>
        <v>#DIV/0!</v>
      </c>
    </row>
    <row r="52" spans="1:7" s="18" customFormat="1" ht="168.75">
      <c r="A52" s="19" t="s">
        <v>127</v>
      </c>
      <c r="B52" s="20" t="s">
        <v>229</v>
      </c>
      <c r="C52" s="21"/>
      <c r="D52" s="21"/>
      <c r="E52" s="21">
        <v>16601.892</v>
      </c>
      <c r="F52" s="17" t="e">
        <f t="shared" si="0"/>
        <v>#DIV/0!</v>
      </c>
      <c r="G52" s="17" t="e">
        <f t="shared" si="1"/>
        <v>#DIV/0!</v>
      </c>
    </row>
    <row r="53" spans="1:7" s="18" customFormat="1" ht="93.75">
      <c r="A53" s="19" t="s">
        <v>128</v>
      </c>
      <c r="B53" s="20" t="s">
        <v>133</v>
      </c>
      <c r="C53" s="21"/>
      <c r="D53" s="21"/>
      <c r="E53" s="21">
        <v>2329.5189999999998</v>
      </c>
      <c r="F53" s="17" t="e">
        <f t="shared" si="0"/>
        <v>#DIV/0!</v>
      </c>
      <c r="G53" s="17" t="e">
        <f t="shared" si="1"/>
        <v>#DIV/0!</v>
      </c>
    </row>
    <row r="54" spans="1:7" s="18" customFormat="1" ht="150">
      <c r="A54" s="19" t="s">
        <v>143</v>
      </c>
      <c r="B54" s="20" t="s">
        <v>144</v>
      </c>
      <c r="C54" s="21"/>
      <c r="D54" s="21"/>
      <c r="E54" s="21">
        <v>29573.348000000002</v>
      </c>
      <c r="F54" s="17" t="e">
        <f t="shared" si="0"/>
        <v>#DIV/0!</v>
      </c>
      <c r="G54" s="17" t="e">
        <f t="shared" si="1"/>
        <v>#DIV/0!</v>
      </c>
    </row>
    <row r="55" spans="1:7" s="18" customFormat="1" ht="112.5">
      <c r="A55" s="19" t="s">
        <v>12</v>
      </c>
      <c r="B55" s="20" t="s">
        <v>13</v>
      </c>
      <c r="C55" s="21"/>
      <c r="D55" s="21"/>
      <c r="E55" s="21">
        <v>6131.6480000000001</v>
      </c>
      <c r="F55" s="17" t="e">
        <f t="shared" si="0"/>
        <v>#DIV/0!</v>
      </c>
      <c r="G55" s="17" t="e">
        <f t="shared" si="1"/>
        <v>#DIV/0!</v>
      </c>
    </row>
    <row r="56" spans="1:7" s="18" customFormat="1" ht="112.5">
      <c r="A56" s="19" t="s">
        <v>162</v>
      </c>
      <c r="B56" s="20" t="s">
        <v>181</v>
      </c>
      <c r="C56" s="21"/>
      <c r="D56" s="21"/>
      <c r="E56" s="21">
        <v>587107.375</v>
      </c>
      <c r="F56" s="17" t="e">
        <f t="shared" si="0"/>
        <v>#DIV/0!</v>
      </c>
      <c r="G56" s="17" t="e">
        <f t="shared" si="1"/>
        <v>#DIV/0!</v>
      </c>
    </row>
    <row r="57" spans="1:7" s="18" customFormat="1" ht="112.5">
      <c r="A57" s="19" t="s">
        <v>163</v>
      </c>
      <c r="B57" s="20" t="s">
        <v>182</v>
      </c>
      <c r="C57" s="21"/>
      <c r="D57" s="21"/>
      <c r="E57" s="21">
        <v>77750.441999999995</v>
      </c>
      <c r="F57" s="17" t="e">
        <f t="shared" si="0"/>
        <v>#DIV/0!</v>
      </c>
      <c r="G57" s="17" t="e">
        <f t="shared" si="1"/>
        <v>#DIV/0!</v>
      </c>
    </row>
    <row r="58" spans="1:7" s="18" customFormat="1" ht="56.25">
      <c r="A58" s="19" t="s">
        <v>164</v>
      </c>
      <c r="B58" s="20" t="s">
        <v>183</v>
      </c>
      <c r="C58" s="21"/>
      <c r="D58" s="21"/>
      <c r="E58" s="21">
        <v>29564.596000000001</v>
      </c>
      <c r="F58" s="17" t="e">
        <f t="shared" si="0"/>
        <v>#DIV/0!</v>
      </c>
      <c r="G58" s="17" t="e">
        <f t="shared" si="1"/>
        <v>#DIV/0!</v>
      </c>
    </row>
    <row r="59" spans="1:7" s="18" customFormat="1" ht="75">
      <c r="A59" s="19" t="s">
        <v>256</v>
      </c>
      <c r="B59" s="20" t="s">
        <v>273</v>
      </c>
      <c r="C59" s="21"/>
      <c r="D59" s="21"/>
      <c r="E59" s="21">
        <v>1849.923</v>
      </c>
      <c r="F59" s="17" t="e">
        <f t="shared" si="0"/>
        <v>#DIV/0!</v>
      </c>
      <c r="G59" s="17" t="e">
        <f t="shared" si="1"/>
        <v>#DIV/0!</v>
      </c>
    </row>
    <row r="60" spans="1:7" s="18" customFormat="1" ht="75">
      <c r="A60" s="19" t="s">
        <v>165</v>
      </c>
      <c r="B60" s="20" t="s">
        <v>184</v>
      </c>
      <c r="C60" s="21"/>
      <c r="D60" s="21"/>
      <c r="E60" s="21">
        <v>24256.268</v>
      </c>
      <c r="F60" s="17" t="e">
        <f t="shared" si="0"/>
        <v>#DIV/0!</v>
      </c>
      <c r="G60" s="17" t="e">
        <f t="shared" si="1"/>
        <v>#DIV/0!</v>
      </c>
    </row>
    <row r="61" spans="1:7" s="18" customFormat="1" ht="93.75">
      <c r="A61" s="19" t="s">
        <v>166</v>
      </c>
      <c r="B61" s="20" t="s">
        <v>185</v>
      </c>
      <c r="C61" s="21"/>
      <c r="D61" s="21"/>
      <c r="E61" s="21">
        <v>292453.27299999999</v>
      </c>
      <c r="F61" s="17" t="e">
        <f t="shared" si="0"/>
        <v>#DIV/0!</v>
      </c>
      <c r="G61" s="17" t="e">
        <f t="shared" si="1"/>
        <v>#DIV/0!</v>
      </c>
    </row>
    <row r="62" spans="1:7" s="18" customFormat="1" ht="131.25">
      <c r="A62" s="19" t="s">
        <v>167</v>
      </c>
      <c r="B62" s="20" t="s">
        <v>186</v>
      </c>
      <c r="C62" s="21"/>
      <c r="D62" s="21"/>
      <c r="E62" s="21">
        <v>176155.9</v>
      </c>
      <c r="F62" s="17" t="e">
        <f t="shared" si="0"/>
        <v>#DIV/0!</v>
      </c>
      <c r="G62" s="17" t="e">
        <f t="shared" si="1"/>
        <v>#DIV/0!</v>
      </c>
    </row>
    <row r="63" spans="1:7" s="18" customFormat="1" ht="112.5">
      <c r="A63" s="19" t="s">
        <v>168</v>
      </c>
      <c r="B63" s="20" t="s">
        <v>187</v>
      </c>
      <c r="C63" s="21"/>
      <c r="D63" s="21"/>
      <c r="E63" s="21">
        <v>82097.770999999993</v>
      </c>
      <c r="F63" s="17" t="e">
        <f t="shared" si="0"/>
        <v>#DIV/0!</v>
      </c>
      <c r="G63" s="17" t="e">
        <f t="shared" si="1"/>
        <v>#DIV/0!</v>
      </c>
    </row>
    <row r="64" spans="1:7" s="18" customFormat="1" ht="93.75">
      <c r="A64" s="19" t="s">
        <v>169</v>
      </c>
      <c r="B64" s="20" t="s">
        <v>188</v>
      </c>
      <c r="C64" s="21"/>
      <c r="D64" s="21"/>
      <c r="E64" s="21">
        <v>548296.34199999995</v>
      </c>
      <c r="F64" s="17" t="e">
        <f t="shared" si="0"/>
        <v>#DIV/0!</v>
      </c>
      <c r="G64" s="17" t="e">
        <f t="shared" si="1"/>
        <v>#DIV/0!</v>
      </c>
    </row>
    <row r="65" spans="1:7" s="18" customFormat="1" ht="56.25">
      <c r="A65" s="19" t="s">
        <v>170</v>
      </c>
      <c r="B65" s="20" t="s">
        <v>117</v>
      </c>
      <c r="C65" s="21"/>
      <c r="D65" s="21"/>
      <c r="E65" s="21">
        <v>2762.9</v>
      </c>
      <c r="F65" s="17" t="e">
        <f t="shared" si="0"/>
        <v>#DIV/0!</v>
      </c>
      <c r="G65" s="17" t="e">
        <f t="shared" si="1"/>
        <v>#DIV/0!</v>
      </c>
    </row>
    <row r="66" spans="1:7" s="18" customFormat="1" ht="75">
      <c r="A66" s="19" t="s">
        <v>171</v>
      </c>
      <c r="B66" s="20" t="s">
        <v>205</v>
      </c>
      <c r="C66" s="21"/>
      <c r="D66" s="21"/>
      <c r="E66" s="21">
        <v>105382.099</v>
      </c>
      <c r="F66" s="17" t="e">
        <f t="shared" si="0"/>
        <v>#DIV/0!</v>
      </c>
      <c r="G66" s="17" t="e">
        <f t="shared" si="1"/>
        <v>#DIV/0!</v>
      </c>
    </row>
    <row r="67" spans="1:7" s="18" customFormat="1" ht="56.25">
      <c r="A67" s="19" t="s">
        <v>172</v>
      </c>
      <c r="B67" s="20" t="s">
        <v>189</v>
      </c>
      <c r="C67" s="21"/>
      <c r="D67" s="21"/>
      <c r="E67" s="21">
        <v>2057.3449999999998</v>
      </c>
      <c r="F67" s="17" t="e">
        <f t="shared" si="0"/>
        <v>#DIV/0!</v>
      </c>
      <c r="G67" s="17" t="e">
        <f t="shared" si="1"/>
        <v>#DIV/0!</v>
      </c>
    </row>
    <row r="68" spans="1:7" s="18" customFormat="1" ht="75">
      <c r="A68" s="19" t="s">
        <v>257</v>
      </c>
      <c r="B68" s="20" t="s">
        <v>272</v>
      </c>
      <c r="C68" s="21"/>
      <c r="D68" s="21"/>
      <c r="E68" s="21">
        <v>21561</v>
      </c>
      <c r="F68" s="17" t="e">
        <f t="shared" si="0"/>
        <v>#DIV/0!</v>
      </c>
      <c r="G68" s="17" t="e">
        <f t="shared" si="1"/>
        <v>#DIV/0!</v>
      </c>
    </row>
    <row r="69" spans="1:7" s="18" customFormat="1" ht="93.75">
      <c r="A69" s="19" t="s">
        <v>173</v>
      </c>
      <c r="B69" s="20" t="s">
        <v>190</v>
      </c>
      <c r="C69" s="21"/>
      <c r="D69" s="21"/>
      <c r="E69" s="21">
        <v>10798.4</v>
      </c>
      <c r="F69" s="17" t="e">
        <f t="shared" si="0"/>
        <v>#DIV/0!</v>
      </c>
      <c r="G69" s="17" t="e">
        <f t="shared" si="1"/>
        <v>#DIV/0!</v>
      </c>
    </row>
    <row r="70" spans="1:7" s="18" customFormat="1" ht="131.25">
      <c r="A70" s="19" t="s">
        <v>174</v>
      </c>
      <c r="B70" s="20" t="s">
        <v>191</v>
      </c>
      <c r="C70" s="21"/>
      <c r="D70" s="21"/>
      <c r="E70" s="21">
        <v>11758.99</v>
      </c>
      <c r="F70" s="17" t="e">
        <f t="shared" si="0"/>
        <v>#DIV/0!</v>
      </c>
      <c r="G70" s="17" t="e">
        <f t="shared" si="1"/>
        <v>#DIV/0!</v>
      </c>
    </row>
    <row r="71" spans="1:7" s="18" customFormat="1" ht="112.5">
      <c r="A71" s="19" t="s">
        <v>175</v>
      </c>
      <c r="B71" s="20" t="s">
        <v>192</v>
      </c>
      <c r="C71" s="21"/>
      <c r="D71" s="21"/>
      <c r="E71" s="21">
        <v>3006.8</v>
      </c>
      <c r="F71" s="17" t="e">
        <f t="shared" si="0"/>
        <v>#DIV/0!</v>
      </c>
      <c r="G71" s="17" t="e">
        <f t="shared" si="1"/>
        <v>#DIV/0!</v>
      </c>
    </row>
    <row r="72" spans="1:7" s="18" customFormat="1" ht="56.25">
      <c r="A72" s="19" t="s">
        <v>176</v>
      </c>
      <c r="B72" s="20" t="s">
        <v>193</v>
      </c>
      <c r="C72" s="21"/>
      <c r="D72" s="21"/>
      <c r="E72" s="21">
        <v>3461.9760000000001</v>
      </c>
      <c r="F72" s="17" t="e">
        <f t="shared" ref="F72:F135" si="2">E72/C72</f>
        <v>#DIV/0!</v>
      </c>
      <c r="G72" s="17" t="e">
        <f t="shared" ref="G72:G135" si="3">E72/D72</f>
        <v>#DIV/0!</v>
      </c>
    </row>
    <row r="73" spans="1:7" s="18" customFormat="1" ht="75">
      <c r="A73" s="19" t="s">
        <v>177</v>
      </c>
      <c r="B73" s="20" t="s">
        <v>194</v>
      </c>
      <c r="C73" s="21"/>
      <c r="D73" s="21"/>
      <c r="E73" s="21">
        <v>96587.7</v>
      </c>
      <c r="F73" s="17" t="e">
        <f t="shared" si="2"/>
        <v>#DIV/0!</v>
      </c>
      <c r="G73" s="17" t="e">
        <f t="shared" si="3"/>
        <v>#DIV/0!</v>
      </c>
    </row>
    <row r="74" spans="1:7" s="18" customFormat="1" ht="93.75">
      <c r="A74" s="19" t="s">
        <v>258</v>
      </c>
      <c r="B74" s="20" t="s">
        <v>271</v>
      </c>
      <c r="C74" s="21"/>
      <c r="D74" s="21"/>
      <c r="E74" s="21">
        <v>1799.9690000000001</v>
      </c>
      <c r="F74" s="17" t="e">
        <f t="shared" si="2"/>
        <v>#DIV/0!</v>
      </c>
      <c r="G74" s="17" t="e">
        <f t="shared" si="3"/>
        <v>#DIV/0!</v>
      </c>
    </row>
    <row r="75" spans="1:7" s="18" customFormat="1" ht="56.25">
      <c r="A75" s="19" t="s">
        <v>178</v>
      </c>
      <c r="B75" s="20" t="s">
        <v>195</v>
      </c>
      <c r="C75" s="21"/>
      <c r="D75" s="21"/>
      <c r="E75" s="21">
        <v>34381</v>
      </c>
      <c r="F75" s="17" t="e">
        <f t="shared" si="2"/>
        <v>#DIV/0!</v>
      </c>
      <c r="G75" s="17" t="e">
        <f t="shared" si="3"/>
        <v>#DIV/0!</v>
      </c>
    </row>
    <row r="76" spans="1:7" s="18" customFormat="1" ht="56.25">
      <c r="A76" s="19" t="s">
        <v>179</v>
      </c>
      <c r="B76" s="20" t="s">
        <v>196</v>
      </c>
      <c r="C76" s="21"/>
      <c r="D76" s="21"/>
      <c r="E76" s="21">
        <v>30084</v>
      </c>
      <c r="F76" s="17" t="e">
        <f t="shared" si="2"/>
        <v>#DIV/0!</v>
      </c>
      <c r="G76" s="17" t="e">
        <f t="shared" si="3"/>
        <v>#DIV/0!</v>
      </c>
    </row>
    <row r="77" spans="1:7" s="18" customFormat="1" ht="93.75">
      <c r="A77" s="19" t="s">
        <v>180</v>
      </c>
      <c r="B77" s="20" t="s">
        <v>197</v>
      </c>
      <c r="C77" s="21"/>
      <c r="D77" s="21"/>
      <c r="E77" s="21">
        <v>19591.3</v>
      </c>
      <c r="F77" s="17" t="e">
        <f t="shared" si="2"/>
        <v>#DIV/0!</v>
      </c>
      <c r="G77" s="17" t="e">
        <f t="shared" si="3"/>
        <v>#DIV/0!</v>
      </c>
    </row>
    <row r="78" spans="1:7" s="18" customFormat="1" ht="56.25">
      <c r="A78" s="19" t="s">
        <v>259</v>
      </c>
      <c r="B78" s="20" t="s">
        <v>270</v>
      </c>
      <c r="C78" s="21"/>
      <c r="D78" s="21"/>
      <c r="E78" s="21">
        <v>28663.687999999998</v>
      </c>
      <c r="F78" s="17" t="e">
        <f t="shared" si="2"/>
        <v>#DIV/0!</v>
      </c>
      <c r="G78" s="17" t="e">
        <f t="shared" si="3"/>
        <v>#DIV/0!</v>
      </c>
    </row>
    <row r="79" spans="1:7" s="18" customFormat="1" ht="93.75">
      <c r="A79" s="19" t="s">
        <v>206</v>
      </c>
      <c r="B79" s="20" t="s">
        <v>254</v>
      </c>
      <c r="C79" s="21"/>
      <c r="D79" s="21"/>
      <c r="E79" s="21">
        <v>71694.417000000001</v>
      </c>
      <c r="F79" s="17" t="e">
        <f t="shared" si="2"/>
        <v>#DIV/0!</v>
      </c>
      <c r="G79" s="17" t="e">
        <f t="shared" si="3"/>
        <v>#DIV/0!</v>
      </c>
    </row>
    <row r="80" spans="1:7" s="18" customFormat="1" ht="75">
      <c r="A80" s="19" t="s">
        <v>207</v>
      </c>
      <c r="B80" s="20" t="s">
        <v>220</v>
      </c>
      <c r="C80" s="21"/>
      <c r="D80" s="21"/>
      <c r="E80" s="21">
        <v>319.15100000000001</v>
      </c>
      <c r="F80" s="17" t="e">
        <f t="shared" si="2"/>
        <v>#DIV/0!</v>
      </c>
      <c r="G80" s="17" t="e">
        <f t="shared" si="3"/>
        <v>#DIV/0!</v>
      </c>
    </row>
    <row r="81" spans="1:7" s="18" customFormat="1" ht="93.75">
      <c r="A81" s="19" t="s">
        <v>208</v>
      </c>
      <c r="B81" s="20" t="s">
        <v>221</v>
      </c>
      <c r="C81" s="21"/>
      <c r="D81" s="21"/>
      <c r="E81" s="21">
        <v>348.31</v>
      </c>
      <c r="F81" s="17" t="e">
        <f t="shared" si="2"/>
        <v>#DIV/0!</v>
      </c>
      <c r="G81" s="17" t="e">
        <f t="shared" si="3"/>
        <v>#DIV/0!</v>
      </c>
    </row>
    <row r="82" spans="1:7" s="18" customFormat="1" ht="93.75">
      <c r="A82" s="19" t="s">
        <v>230</v>
      </c>
      <c r="B82" s="20" t="s">
        <v>231</v>
      </c>
      <c r="C82" s="21"/>
      <c r="D82" s="21"/>
      <c r="E82" s="21">
        <v>1704.2</v>
      </c>
      <c r="F82" s="17" t="e">
        <f t="shared" si="2"/>
        <v>#DIV/0!</v>
      </c>
      <c r="G82" s="17" t="e">
        <f t="shared" si="3"/>
        <v>#DIV/0!</v>
      </c>
    </row>
    <row r="83" spans="1:7" s="18" customFormat="1" ht="93.75">
      <c r="A83" s="19" t="s">
        <v>232</v>
      </c>
      <c r="B83" s="20" t="s">
        <v>233</v>
      </c>
      <c r="C83" s="21"/>
      <c r="D83" s="21"/>
      <c r="E83" s="21">
        <v>289058.22899999999</v>
      </c>
      <c r="F83" s="17" t="e">
        <f t="shared" si="2"/>
        <v>#DIV/0!</v>
      </c>
      <c r="G83" s="17" t="e">
        <f t="shared" si="3"/>
        <v>#DIV/0!</v>
      </c>
    </row>
    <row r="84" spans="1:7" s="18" customFormat="1" ht="131.25">
      <c r="A84" s="19" t="s">
        <v>234</v>
      </c>
      <c r="B84" s="20" t="s">
        <v>239</v>
      </c>
      <c r="C84" s="21"/>
      <c r="D84" s="21"/>
      <c r="E84" s="21">
        <v>132846.70000000001</v>
      </c>
      <c r="F84" s="17" t="e">
        <f t="shared" si="2"/>
        <v>#DIV/0!</v>
      </c>
      <c r="G84" s="17" t="e">
        <f t="shared" si="3"/>
        <v>#DIV/0!</v>
      </c>
    </row>
    <row r="85" spans="1:7" s="18" customFormat="1" ht="112.5">
      <c r="A85" s="19" t="s">
        <v>260</v>
      </c>
      <c r="B85" s="20" t="s">
        <v>269</v>
      </c>
      <c r="C85" s="21"/>
      <c r="D85" s="21"/>
      <c r="E85" s="21">
        <v>4960.6440000000002</v>
      </c>
      <c r="F85" s="17" t="e">
        <f t="shared" si="2"/>
        <v>#DIV/0!</v>
      </c>
      <c r="G85" s="17" t="e">
        <f t="shared" si="3"/>
        <v>#DIV/0!</v>
      </c>
    </row>
    <row r="86" spans="1:7" s="18" customFormat="1" ht="93.75">
      <c r="A86" s="19" t="s">
        <v>235</v>
      </c>
      <c r="B86" s="20" t="s">
        <v>237</v>
      </c>
      <c r="C86" s="21"/>
      <c r="D86" s="21"/>
      <c r="E86" s="21">
        <v>22065.717000000001</v>
      </c>
      <c r="F86" s="17" t="e">
        <f t="shared" si="2"/>
        <v>#DIV/0!</v>
      </c>
      <c r="G86" s="17" t="e">
        <f t="shared" si="3"/>
        <v>#DIV/0!</v>
      </c>
    </row>
    <row r="87" spans="1:7" s="18" customFormat="1" ht="93.75">
      <c r="A87" s="19" t="s">
        <v>236</v>
      </c>
      <c r="B87" s="20" t="s">
        <v>238</v>
      </c>
      <c r="C87" s="21"/>
      <c r="D87" s="21"/>
      <c r="E87" s="21">
        <v>35088.800000000003</v>
      </c>
      <c r="F87" s="17" t="e">
        <f t="shared" si="2"/>
        <v>#DIV/0!</v>
      </c>
      <c r="G87" s="17" t="e">
        <f t="shared" si="3"/>
        <v>#DIV/0!</v>
      </c>
    </row>
    <row r="88" spans="1:7" s="18" customFormat="1" ht="56.25">
      <c r="A88" s="19" t="s">
        <v>261</v>
      </c>
      <c r="B88" s="20" t="s">
        <v>268</v>
      </c>
      <c r="C88" s="21"/>
      <c r="D88" s="21"/>
      <c r="E88" s="21">
        <v>11393.888999999999</v>
      </c>
      <c r="F88" s="17" t="e">
        <f t="shared" si="2"/>
        <v>#DIV/0!</v>
      </c>
      <c r="G88" s="17" t="e">
        <f t="shared" si="3"/>
        <v>#DIV/0!</v>
      </c>
    </row>
    <row r="89" spans="1:7" s="18" customFormat="1" ht="56.25">
      <c r="A89" s="19" t="s">
        <v>263</v>
      </c>
      <c r="B89" s="20" t="s">
        <v>267</v>
      </c>
      <c r="C89" s="21"/>
      <c r="D89" s="21"/>
      <c r="E89" s="21">
        <v>5494.1490000000003</v>
      </c>
      <c r="F89" s="17" t="e">
        <f t="shared" si="2"/>
        <v>#DIV/0!</v>
      </c>
      <c r="G89" s="17" t="e">
        <f t="shared" si="3"/>
        <v>#DIV/0!</v>
      </c>
    </row>
    <row r="90" spans="1:7" s="18" customFormat="1" ht="93.75">
      <c r="A90" s="19" t="s">
        <v>264</v>
      </c>
      <c r="B90" s="20" t="s">
        <v>266</v>
      </c>
      <c r="C90" s="21"/>
      <c r="D90" s="21"/>
      <c r="E90" s="21">
        <v>7853.3209999999999</v>
      </c>
      <c r="F90" s="17" t="e">
        <f t="shared" si="2"/>
        <v>#DIV/0!</v>
      </c>
      <c r="G90" s="17" t="e">
        <f t="shared" si="3"/>
        <v>#DIV/0!</v>
      </c>
    </row>
    <row r="91" spans="1:7" s="18" customFormat="1" ht="93.75">
      <c r="A91" s="19" t="s">
        <v>262</v>
      </c>
      <c r="B91" s="20" t="s">
        <v>265</v>
      </c>
      <c r="C91" s="21"/>
      <c r="D91" s="21"/>
      <c r="E91" s="21">
        <v>861938.8</v>
      </c>
      <c r="F91" s="17" t="e">
        <f t="shared" si="2"/>
        <v>#DIV/0!</v>
      </c>
      <c r="G91" s="17" t="e">
        <f t="shared" si="3"/>
        <v>#DIV/0!</v>
      </c>
    </row>
    <row r="92" spans="1:7" s="29" customFormat="1" ht="56.25">
      <c r="A92" s="14" t="s">
        <v>134</v>
      </c>
      <c r="B92" s="28" t="s">
        <v>23</v>
      </c>
      <c r="C92" s="16">
        <v>5640243.9000000004</v>
      </c>
      <c r="D92" s="16">
        <v>6171577</v>
      </c>
      <c r="E92" s="16">
        <v>5984033.0259999996</v>
      </c>
      <c r="F92" s="17">
        <f t="shared" si="2"/>
        <v>1.0609528829063579</v>
      </c>
      <c r="G92" s="17">
        <f t="shared" si="3"/>
        <v>0.96961166100657892</v>
      </c>
    </row>
    <row r="93" spans="1:7" s="18" customFormat="1" ht="56.25">
      <c r="A93" s="19" t="s">
        <v>101</v>
      </c>
      <c r="B93" s="20" t="s">
        <v>89</v>
      </c>
      <c r="C93" s="21"/>
      <c r="D93" s="21"/>
      <c r="E93" s="21">
        <v>3143035.7319999998</v>
      </c>
      <c r="F93" s="17" t="e">
        <f t="shared" si="2"/>
        <v>#DIV/0!</v>
      </c>
      <c r="G93" s="17" t="e">
        <f t="shared" si="3"/>
        <v>#DIV/0!</v>
      </c>
    </row>
    <row r="94" spans="1:7" s="18" customFormat="1" ht="93.75">
      <c r="A94" s="19" t="s">
        <v>102</v>
      </c>
      <c r="B94" s="20" t="s">
        <v>103</v>
      </c>
      <c r="C94" s="21"/>
      <c r="D94" s="21"/>
      <c r="E94" s="21">
        <v>154563.516</v>
      </c>
      <c r="F94" s="17" t="e">
        <f t="shared" si="2"/>
        <v>#DIV/0!</v>
      </c>
      <c r="G94" s="17" t="e">
        <f t="shared" si="3"/>
        <v>#DIV/0!</v>
      </c>
    </row>
    <row r="95" spans="1:7" s="18" customFormat="1" ht="93.75">
      <c r="A95" s="19" t="s">
        <v>274</v>
      </c>
      <c r="B95" s="20" t="s">
        <v>275</v>
      </c>
      <c r="C95" s="21"/>
      <c r="D95" s="21"/>
      <c r="E95" s="21">
        <v>1329.991</v>
      </c>
      <c r="F95" s="17" t="e">
        <f t="shared" si="2"/>
        <v>#DIV/0!</v>
      </c>
      <c r="G95" s="17" t="e">
        <f t="shared" si="3"/>
        <v>#DIV/0!</v>
      </c>
    </row>
    <row r="96" spans="1:7" s="18" customFormat="1" ht="112.5">
      <c r="A96" s="19" t="s">
        <v>104</v>
      </c>
      <c r="B96" s="20" t="s">
        <v>24</v>
      </c>
      <c r="C96" s="21"/>
      <c r="D96" s="21"/>
      <c r="E96" s="21">
        <v>153.095</v>
      </c>
      <c r="F96" s="17" t="e">
        <f t="shared" si="2"/>
        <v>#DIV/0!</v>
      </c>
      <c r="G96" s="17" t="e">
        <f t="shared" si="3"/>
        <v>#DIV/0!</v>
      </c>
    </row>
    <row r="97" spans="1:7" s="18" customFormat="1" ht="112.5">
      <c r="A97" s="19" t="s">
        <v>105</v>
      </c>
      <c r="B97" s="20" t="s">
        <v>25</v>
      </c>
      <c r="C97" s="21"/>
      <c r="D97" s="21"/>
      <c r="E97" s="21">
        <v>1514.5450000000001</v>
      </c>
      <c r="F97" s="17" t="e">
        <f t="shared" si="2"/>
        <v>#DIV/0!</v>
      </c>
      <c r="G97" s="17" t="e">
        <f t="shared" si="3"/>
        <v>#DIV/0!</v>
      </c>
    </row>
    <row r="98" spans="1:7" s="18" customFormat="1" ht="75">
      <c r="A98" s="19" t="s">
        <v>106</v>
      </c>
      <c r="B98" s="20" t="s">
        <v>26</v>
      </c>
      <c r="C98" s="21"/>
      <c r="D98" s="21"/>
      <c r="E98" s="21">
        <v>38881.4</v>
      </c>
      <c r="F98" s="17" t="e">
        <f t="shared" si="2"/>
        <v>#DIV/0!</v>
      </c>
      <c r="G98" s="17" t="e">
        <f t="shared" si="3"/>
        <v>#DIV/0!</v>
      </c>
    </row>
    <row r="99" spans="1:7" s="18" customFormat="1" ht="56.25">
      <c r="A99" s="19" t="s">
        <v>107</v>
      </c>
      <c r="B99" s="20" t="s">
        <v>108</v>
      </c>
      <c r="C99" s="21"/>
      <c r="D99" s="21"/>
      <c r="E99" s="21">
        <v>105497.78</v>
      </c>
      <c r="F99" s="17" t="e">
        <f t="shared" si="2"/>
        <v>#DIV/0!</v>
      </c>
      <c r="G99" s="17" t="e">
        <f t="shared" si="3"/>
        <v>#DIV/0!</v>
      </c>
    </row>
    <row r="100" spans="1:7" s="18" customFormat="1" ht="56.25">
      <c r="A100" s="19" t="s">
        <v>109</v>
      </c>
      <c r="B100" s="20" t="s">
        <v>91</v>
      </c>
      <c r="C100" s="21"/>
      <c r="D100" s="21"/>
      <c r="E100" s="21">
        <v>22389.41</v>
      </c>
      <c r="F100" s="17" t="e">
        <f t="shared" si="2"/>
        <v>#DIV/0!</v>
      </c>
      <c r="G100" s="17" t="e">
        <f t="shared" si="3"/>
        <v>#DIV/0!</v>
      </c>
    </row>
    <row r="101" spans="1:7" s="18" customFormat="1" ht="75">
      <c r="A101" s="19" t="s">
        <v>110</v>
      </c>
      <c r="B101" s="20" t="s">
        <v>27</v>
      </c>
      <c r="C101" s="21"/>
      <c r="D101" s="21"/>
      <c r="E101" s="21">
        <v>24481.030999999999</v>
      </c>
      <c r="F101" s="17" t="e">
        <f t="shared" si="2"/>
        <v>#DIV/0!</v>
      </c>
      <c r="G101" s="17" t="e">
        <f t="shared" si="3"/>
        <v>#DIV/0!</v>
      </c>
    </row>
    <row r="102" spans="1:7" s="18" customFormat="1" ht="75">
      <c r="A102" s="19" t="s">
        <v>111</v>
      </c>
      <c r="B102" s="20" t="s">
        <v>209</v>
      </c>
      <c r="C102" s="21"/>
      <c r="D102" s="21"/>
      <c r="E102" s="21">
        <v>1091348.807</v>
      </c>
      <c r="F102" s="17" t="e">
        <f t="shared" si="2"/>
        <v>#DIV/0!</v>
      </c>
      <c r="G102" s="17" t="e">
        <f t="shared" si="3"/>
        <v>#DIV/0!</v>
      </c>
    </row>
    <row r="103" spans="1:7" s="18" customFormat="1" ht="131.25">
      <c r="A103" s="19" t="s">
        <v>112</v>
      </c>
      <c r="B103" s="20" t="s">
        <v>129</v>
      </c>
      <c r="C103" s="21"/>
      <c r="D103" s="21"/>
      <c r="E103" s="21">
        <v>13719.782999999999</v>
      </c>
      <c r="F103" s="17" t="e">
        <f t="shared" si="2"/>
        <v>#DIV/0!</v>
      </c>
      <c r="G103" s="17" t="e">
        <f t="shared" si="3"/>
        <v>#DIV/0!</v>
      </c>
    </row>
    <row r="104" spans="1:7" s="30" customFormat="1" ht="93.75">
      <c r="A104" s="19" t="s">
        <v>14</v>
      </c>
      <c r="B104" s="20" t="s">
        <v>210</v>
      </c>
      <c r="C104" s="21"/>
      <c r="D104" s="21"/>
      <c r="E104" s="21">
        <v>648456.26199999999</v>
      </c>
      <c r="F104" s="17" t="e">
        <f t="shared" si="2"/>
        <v>#DIV/0!</v>
      </c>
      <c r="G104" s="17" t="e">
        <f t="shared" si="3"/>
        <v>#DIV/0!</v>
      </c>
    </row>
    <row r="105" spans="1:7" s="30" customFormat="1" ht="112.5">
      <c r="A105" s="19" t="s">
        <v>15</v>
      </c>
      <c r="B105" s="20" t="s">
        <v>16</v>
      </c>
      <c r="C105" s="21"/>
      <c r="D105" s="21"/>
      <c r="E105" s="21">
        <v>123275.43799999999</v>
      </c>
      <c r="F105" s="17" t="e">
        <f t="shared" si="2"/>
        <v>#DIV/0!</v>
      </c>
      <c r="G105" s="17" t="e">
        <f t="shared" si="3"/>
        <v>#DIV/0!</v>
      </c>
    </row>
    <row r="106" spans="1:7" s="30" customFormat="1" ht="168.75">
      <c r="A106" s="19" t="s">
        <v>17</v>
      </c>
      <c r="B106" s="20" t="s">
        <v>18</v>
      </c>
      <c r="C106" s="21"/>
      <c r="D106" s="21"/>
      <c r="E106" s="21">
        <v>233606.72</v>
      </c>
      <c r="F106" s="17" t="e">
        <f t="shared" si="2"/>
        <v>#DIV/0!</v>
      </c>
      <c r="G106" s="17" t="e">
        <f t="shared" si="3"/>
        <v>#DIV/0!</v>
      </c>
    </row>
    <row r="107" spans="1:7" s="30" customFormat="1" ht="131.25">
      <c r="A107" s="19" t="s">
        <v>19</v>
      </c>
      <c r="B107" s="20" t="s">
        <v>20</v>
      </c>
      <c r="C107" s="21"/>
      <c r="D107" s="21"/>
      <c r="E107" s="21">
        <v>56772.648000000001</v>
      </c>
      <c r="F107" s="17" t="e">
        <f t="shared" si="2"/>
        <v>#DIV/0!</v>
      </c>
      <c r="G107" s="17" t="e">
        <f t="shared" si="3"/>
        <v>#DIV/0!</v>
      </c>
    </row>
    <row r="108" spans="1:7" s="30" customFormat="1" ht="75">
      <c r="A108" s="19" t="s">
        <v>276</v>
      </c>
      <c r="B108" s="20" t="s">
        <v>281</v>
      </c>
      <c r="C108" s="21"/>
      <c r="D108" s="21"/>
      <c r="E108" s="21">
        <v>11980.2</v>
      </c>
      <c r="F108" s="17" t="e">
        <f t="shared" si="2"/>
        <v>#DIV/0!</v>
      </c>
      <c r="G108" s="17" t="e">
        <f t="shared" si="3"/>
        <v>#DIV/0!</v>
      </c>
    </row>
    <row r="109" spans="1:7" s="30" customFormat="1" ht="56.25">
      <c r="A109" s="19" t="s">
        <v>277</v>
      </c>
      <c r="B109" s="20" t="s">
        <v>280</v>
      </c>
      <c r="C109" s="21"/>
      <c r="D109" s="21"/>
      <c r="E109" s="21">
        <v>20716.759699999999</v>
      </c>
      <c r="F109" s="17" t="e">
        <f t="shared" si="2"/>
        <v>#DIV/0!</v>
      </c>
      <c r="G109" s="17" t="e">
        <f t="shared" si="3"/>
        <v>#DIV/0!</v>
      </c>
    </row>
    <row r="110" spans="1:7" s="30" customFormat="1" ht="168.75">
      <c r="A110" s="19" t="s">
        <v>211</v>
      </c>
      <c r="B110" s="20" t="s">
        <v>243</v>
      </c>
      <c r="C110" s="21"/>
      <c r="D110" s="21"/>
      <c r="E110" s="21">
        <v>1128965.9439999999</v>
      </c>
      <c r="F110" s="17" t="e">
        <f t="shared" si="2"/>
        <v>#DIV/0!</v>
      </c>
      <c r="G110" s="17" t="e">
        <f t="shared" si="3"/>
        <v>#DIV/0!</v>
      </c>
    </row>
    <row r="111" spans="1:7" s="30" customFormat="1" ht="93.75">
      <c r="A111" s="19" t="s">
        <v>241</v>
      </c>
      <c r="B111" s="20" t="s">
        <v>242</v>
      </c>
      <c r="C111" s="21"/>
      <c r="D111" s="21"/>
      <c r="E111" s="21">
        <v>31934.36</v>
      </c>
      <c r="F111" s="17" t="e">
        <f t="shared" si="2"/>
        <v>#DIV/0!</v>
      </c>
      <c r="G111" s="17" t="e">
        <f t="shared" si="3"/>
        <v>#DIV/0!</v>
      </c>
    </row>
    <row r="112" spans="1:7" s="30" customFormat="1" ht="187.5">
      <c r="A112" s="19" t="s">
        <v>278</v>
      </c>
      <c r="B112" s="20" t="s">
        <v>279</v>
      </c>
      <c r="C112" s="21"/>
      <c r="D112" s="21"/>
      <c r="E112" s="21">
        <v>652212.19999999995</v>
      </c>
      <c r="F112" s="17" t="e">
        <f t="shared" si="2"/>
        <v>#DIV/0!</v>
      </c>
      <c r="G112" s="17" t="e">
        <f t="shared" si="3"/>
        <v>#DIV/0!</v>
      </c>
    </row>
    <row r="113" spans="1:7" s="30" customFormat="1" ht="37.5">
      <c r="A113" s="19" t="s">
        <v>212</v>
      </c>
      <c r="B113" s="20" t="s">
        <v>240</v>
      </c>
      <c r="C113" s="21"/>
      <c r="D113" s="21"/>
      <c r="E113" s="21">
        <v>171972.11499999999</v>
      </c>
      <c r="F113" s="17" t="e">
        <f t="shared" si="2"/>
        <v>#DIV/0!</v>
      </c>
      <c r="G113" s="17" t="e">
        <f t="shared" si="3"/>
        <v>#DIV/0!</v>
      </c>
    </row>
    <row r="114" spans="1:7" s="30" customFormat="1" ht="18.75">
      <c r="A114" s="14" t="s">
        <v>92</v>
      </c>
      <c r="B114" s="15" t="s">
        <v>113</v>
      </c>
      <c r="C114" s="16">
        <v>225051.6</v>
      </c>
      <c r="D114" s="16">
        <v>4305853.7</v>
      </c>
      <c r="E114" s="16">
        <v>5341862.3310000002</v>
      </c>
      <c r="F114" s="17">
        <f t="shared" si="2"/>
        <v>23.736166865732127</v>
      </c>
      <c r="G114" s="17">
        <f t="shared" si="3"/>
        <v>1.2406046984364565</v>
      </c>
    </row>
    <row r="115" spans="1:7" s="30" customFormat="1" ht="75">
      <c r="A115" s="19" t="s">
        <v>93</v>
      </c>
      <c r="B115" s="20" t="s">
        <v>119</v>
      </c>
      <c r="C115" s="21"/>
      <c r="D115" s="21"/>
      <c r="E115" s="21">
        <v>9755.0360000000001</v>
      </c>
      <c r="F115" s="17" t="e">
        <f t="shared" si="2"/>
        <v>#DIV/0!</v>
      </c>
      <c r="G115" s="17" t="e">
        <f t="shared" si="3"/>
        <v>#DIV/0!</v>
      </c>
    </row>
    <row r="116" spans="1:7" s="30" customFormat="1" ht="93.75">
      <c r="A116" s="19" t="s">
        <v>114</v>
      </c>
      <c r="B116" s="20" t="s">
        <v>21</v>
      </c>
      <c r="C116" s="21"/>
      <c r="D116" s="21"/>
      <c r="E116" s="21">
        <v>3349.6950000000002</v>
      </c>
      <c r="F116" s="17" t="e">
        <f t="shared" si="2"/>
        <v>#DIV/0!</v>
      </c>
      <c r="G116" s="17" t="e">
        <f t="shared" si="3"/>
        <v>#DIV/0!</v>
      </c>
    </row>
    <row r="117" spans="1:7" s="30" customFormat="1" ht="131.25">
      <c r="A117" s="19" t="s">
        <v>96</v>
      </c>
      <c r="B117" s="20" t="s">
        <v>222</v>
      </c>
      <c r="C117" s="21"/>
      <c r="D117" s="21"/>
      <c r="E117" s="21">
        <v>315261.25400000002</v>
      </c>
      <c r="F117" s="17" t="e">
        <f t="shared" si="2"/>
        <v>#DIV/0!</v>
      </c>
      <c r="G117" s="17" t="e">
        <f t="shared" si="3"/>
        <v>#DIV/0!</v>
      </c>
    </row>
    <row r="118" spans="1:7" s="30" customFormat="1" ht="75">
      <c r="A118" s="19" t="s">
        <v>244</v>
      </c>
      <c r="B118" s="20" t="s">
        <v>245</v>
      </c>
      <c r="C118" s="21"/>
      <c r="D118" s="21"/>
      <c r="E118" s="21">
        <v>100</v>
      </c>
      <c r="F118" s="17" t="e">
        <f t="shared" si="2"/>
        <v>#DIV/0!</v>
      </c>
      <c r="G118" s="17" t="e">
        <f t="shared" si="3"/>
        <v>#DIV/0!</v>
      </c>
    </row>
    <row r="119" spans="1:7" s="30" customFormat="1" ht="112.5">
      <c r="A119" s="19" t="s">
        <v>246</v>
      </c>
      <c r="B119" s="20" t="s">
        <v>247</v>
      </c>
      <c r="C119" s="21"/>
      <c r="D119" s="21"/>
      <c r="E119" s="21">
        <v>963</v>
      </c>
      <c r="F119" s="17" t="e">
        <f t="shared" si="2"/>
        <v>#DIV/0!</v>
      </c>
      <c r="G119" s="17" t="e">
        <f t="shared" si="3"/>
        <v>#DIV/0!</v>
      </c>
    </row>
    <row r="120" spans="1:7" s="30" customFormat="1" ht="75">
      <c r="A120" s="19" t="s">
        <v>138</v>
      </c>
      <c r="B120" s="20" t="s">
        <v>139</v>
      </c>
      <c r="C120" s="21"/>
      <c r="D120" s="21"/>
      <c r="E120" s="21">
        <v>10</v>
      </c>
      <c r="F120" s="17" t="e">
        <f t="shared" si="2"/>
        <v>#DIV/0!</v>
      </c>
      <c r="G120" s="17" t="e">
        <f t="shared" si="3"/>
        <v>#DIV/0!</v>
      </c>
    </row>
    <row r="121" spans="1:7" s="30" customFormat="1" ht="131.25">
      <c r="A121" s="19" t="s">
        <v>145</v>
      </c>
      <c r="B121" s="20" t="s">
        <v>146</v>
      </c>
      <c r="C121" s="21"/>
      <c r="D121" s="21"/>
      <c r="E121" s="21">
        <v>1587</v>
      </c>
      <c r="F121" s="17" t="e">
        <f t="shared" si="2"/>
        <v>#DIV/0!</v>
      </c>
      <c r="G121" s="17" t="e">
        <f t="shared" si="3"/>
        <v>#DIV/0!</v>
      </c>
    </row>
    <row r="122" spans="1:7" s="30" customFormat="1" ht="187.5">
      <c r="A122" s="19" t="s">
        <v>147</v>
      </c>
      <c r="B122" s="20" t="s">
        <v>148</v>
      </c>
      <c r="C122" s="21"/>
      <c r="D122" s="21"/>
      <c r="E122" s="21">
        <v>1920</v>
      </c>
      <c r="F122" s="17" t="e">
        <f t="shared" si="2"/>
        <v>#DIV/0!</v>
      </c>
      <c r="G122" s="17" t="e">
        <f t="shared" si="3"/>
        <v>#DIV/0!</v>
      </c>
    </row>
    <row r="123" spans="1:7" s="30" customFormat="1" ht="75">
      <c r="A123" s="19" t="s">
        <v>149</v>
      </c>
      <c r="B123" s="20" t="s">
        <v>150</v>
      </c>
      <c r="C123" s="21"/>
      <c r="D123" s="21"/>
      <c r="E123" s="21">
        <v>65502.19</v>
      </c>
      <c r="F123" s="17" t="e">
        <f t="shared" si="2"/>
        <v>#DIV/0!</v>
      </c>
      <c r="G123" s="17" t="e">
        <f t="shared" si="3"/>
        <v>#DIV/0!</v>
      </c>
    </row>
    <row r="124" spans="1:7" s="30" customFormat="1" ht="112.5">
      <c r="A124" s="19" t="s">
        <v>198</v>
      </c>
      <c r="B124" s="20" t="s">
        <v>255</v>
      </c>
      <c r="C124" s="21"/>
      <c r="D124" s="21"/>
      <c r="E124" s="21">
        <v>1400</v>
      </c>
      <c r="F124" s="17" t="e">
        <f t="shared" si="2"/>
        <v>#DIV/0!</v>
      </c>
      <c r="G124" s="17" t="e">
        <f t="shared" si="3"/>
        <v>#DIV/0!</v>
      </c>
    </row>
    <row r="125" spans="1:7" s="30" customFormat="1" ht="112.5">
      <c r="A125" s="19" t="s">
        <v>199</v>
      </c>
      <c r="B125" s="20" t="s">
        <v>202</v>
      </c>
      <c r="C125" s="21"/>
      <c r="D125" s="21"/>
      <c r="E125" s="21">
        <v>650</v>
      </c>
      <c r="F125" s="17" t="e">
        <f t="shared" si="2"/>
        <v>#DIV/0!</v>
      </c>
      <c r="G125" s="17" t="e">
        <f t="shared" si="3"/>
        <v>#DIV/0!</v>
      </c>
    </row>
    <row r="126" spans="1:7" s="30" customFormat="1" ht="112.5">
      <c r="A126" s="19" t="s">
        <v>200</v>
      </c>
      <c r="B126" s="20" t="s">
        <v>223</v>
      </c>
      <c r="C126" s="21"/>
      <c r="D126" s="21"/>
      <c r="E126" s="21">
        <v>990436.72199999995</v>
      </c>
      <c r="F126" s="17" t="e">
        <f t="shared" si="2"/>
        <v>#DIV/0!</v>
      </c>
      <c r="G126" s="17" t="e">
        <f t="shared" si="3"/>
        <v>#DIV/0!</v>
      </c>
    </row>
    <row r="127" spans="1:7" s="30" customFormat="1" ht="168.75">
      <c r="A127" s="19" t="s">
        <v>282</v>
      </c>
      <c r="B127" s="20" t="s">
        <v>283</v>
      </c>
      <c r="C127" s="21"/>
      <c r="D127" s="21"/>
      <c r="E127" s="21">
        <v>7877.7529999999997</v>
      </c>
      <c r="F127" s="17" t="e">
        <f t="shared" si="2"/>
        <v>#DIV/0!</v>
      </c>
      <c r="G127" s="17" t="e">
        <f t="shared" si="3"/>
        <v>#DIV/0!</v>
      </c>
    </row>
    <row r="128" spans="1:7" s="30" customFormat="1" ht="225">
      <c r="A128" s="19" t="s">
        <v>213</v>
      </c>
      <c r="B128" s="20" t="s">
        <v>224</v>
      </c>
      <c r="C128" s="21"/>
      <c r="D128" s="21"/>
      <c r="E128" s="21">
        <v>10351.799999999999</v>
      </c>
      <c r="F128" s="17" t="e">
        <f t="shared" si="2"/>
        <v>#DIV/0!</v>
      </c>
      <c r="G128" s="17" t="e">
        <f t="shared" si="3"/>
        <v>#DIV/0!</v>
      </c>
    </row>
    <row r="129" spans="1:7" s="30" customFormat="1" ht="243.75">
      <c r="A129" s="19" t="s">
        <v>201</v>
      </c>
      <c r="B129" s="20" t="s">
        <v>225</v>
      </c>
      <c r="C129" s="21"/>
      <c r="D129" s="21"/>
      <c r="E129" s="21">
        <v>96742.326000000001</v>
      </c>
      <c r="F129" s="17" t="e">
        <f t="shared" si="2"/>
        <v>#DIV/0!</v>
      </c>
      <c r="G129" s="17" t="e">
        <f t="shared" si="3"/>
        <v>#DIV/0!</v>
      </c>
    </row>
    <row r="130" spans="1:7" s="30" customFormat="1" ht="75">
      <c r="A130" s="19" t="s">
        <v>214</v>
      </c>
      <c r="B130" s="20" t="s">
        <v>226</v>
      </c>
      <c r="C130" s="21"/>
      <c r="D130" s="21"/>
      <c r="E130" s="21">
        <v>7225.9989999999998</v>
      </c>
      <c r="F130" s="17" t="e">
        <f t="shared" si="2"/>
        <v>#DIV/0!</v>
      </c>
      <c r="G130" s="17" t="e">
        <f t="shared" si="3"/>
        <v>#DIV/0!</v>
      </c>
    </row>
    <row r="131" spans="1:7" s="30" customFormat="1" ht="112.5">
      <c r="A131" s="19" t="s">
        <v>248</v>
      </c>
      <c r="B131" s="20" t="s">
        <v>249</v>
      </c>
      <c r="C131" s="21"/>
      <c r="D131" s="21"/>
      <c r="E131" s="21">
        <v>2469450.0049999999</v>
      </c>
      <c r="F131" s="17" t="e">
        <f t="shared" si="2"/>
        <v>#DIV/0!</v>
      </c>
      <c r="G131" s="17" t="e">
        <f t="shared" si="3"/>
        <v>#DIV/0!</v>
      </c>
    </row>
    <row r="132" spans="1:7" s="30" customFormat="1" ht="93.75">
      <c r="A132" s="19" t="s">
        <v>285</v>
      </c>
      <c r="B132" s="20" t="s">
        <v>292</v>
      </c>
      <c r="C132" s="21"/>
      <c r="D132" s="21"/>
      <c r="E132" s="21">
        <v>4236.2</v>
      </c>
      <c r="F132" s="17" t="e">
        <f t="shared" si="2"/>
        <v>#DIV/0!</v>
      </c>
      <c r="G132" s="17" t="e">
        <f t="shared" si="3"/>
        <v>#DIV/0!</v>
      </c>
    </row>
    <row r="133" spans="1:7" s="30" customFormat="1" ht="75">
      <c r="A133" s="19" t="s">
        <v>286</v>
      </c>
      <c r="B133" s="20" t="s">
        <v>289</v>
      </c>
      <c r="C133" s="21"/>
      <c r="D133" s="21"/>
      <c r="E133" s="21">
        <v>43414.093000000001</v>
      </c>
      <c r="F133" s="17" t="e">
        <f t="shared" si="2"/>
        <v>#DIV/0!</v>
      </c>
      <c r="G133" s="17" t="e">
        <f t="shared" si="3"/>
        <v>#DIV/0!</v>
      </c>
    </row>
    <row r="134" spans="1:7" s="30" customFormat="1" ht="131.25">
      <c r="A134" s="19" t="s">
        <v>287</v>
      </c>
      <c r="B134" s="20" t="s">
        <v>290</v>
      </c>
      <c r="C134" s="21"/>
      <c r="D134" s="21"/>
      <c r="E134" s="21">
        <v>872.62599999999998</v>
      </c>
      <c r="F134" s="17" t="e">
        <f t="shared" si="2"/>
        <v>#DIV/0!</v>
      </c>
      <c r="G134" s="17" t="e">
        <f t="shared" si="3"/>
        <v>#DIV/0!</v>
      </c>
    </row>
    <row r="135" spans="1:7" s="30" customFormat="1" ht="112.5">
      <c r="A135" s="19" t="s">
        <v>288</v>
      </c>
      <c r="B135" s="20" t="s">
        <v>291</v>
      </c>
      <c r="C135" s="21"/>
      <c r="D135" s="21"/>
      <c r="E135" s="21">
        <v>27262.136999999999</v>
      </c>
      <c r="F135" s="17" t="e">
        <f t="shared" si="2"/>
        <v>#DIV/0!</v>
      </c>
      <c r="G135" s="17" t="e">
        <f t="shared" si="3"/>
        <v>#DIV/0!</v>
      </c>
    </row>
    <row r="136" spans="1:7" s="30" customFormat="1" ht="112.5">
      <c r="A136" s="19" t="s">
        <v>284</v>
      </c>
      <c r="B136" s="20" t="s">
        <v>293</v>
      </c>
      <c r="C136" s="21"/>
      <c r="D136" s="21"/>
      <c r="E136" s="21">
        <v>15301.834999999999</v>
      </c>
      <c r="F136" s="17" t="e">
        <f t="shared" ref="F136:F155" si="4">E136/C136</f>
        <v>#DIV/0!</v>
      </c>
      <c r="G136" s="17" t="e">
        <f t="shared" ref="G136:G155" si="5">E136/D136</f>
        <v>#DIV/0!</v>
      </c>
    </row>
    <row r="137" spans="1:7" s="30" customFormat="1" ht="56.25">
      <c r="A137" s="14" t="s">
        <v>28</v>
      </c>
      <c r="B137" s="15" t="s">
        <v>29</v>
      </c>
      <c r="C137" s="16"/>
      <c r="D137" s="16">
        <v>71377.100000000006</v>
      </c>
      <c r="E137" s="16">
        <v>71377.126000000004</v>
      </c>
      <c r="F137" s="17"/>
      <c r="G137" s="17">
        <f t="shared" si="5"/>
        <v>1.0000003642624875</v>
      </c>
    </row>
    <row r="138" spans="1:7" s="30" customFormat="1" ht="131.25">
      <c r="A138" s="19" t="s">
        <v>294</v>
      </c>
      <c r="B138" s="20" t="s">
        <v>295</v>
      </c>
      <c r="C138" s="21"/>
      <c r="D138" s="21"/>
      <c r="E138" s="21">
        <v>23652.157999999999</v>
      </c>
      <c r="F138" s="17"/>
      <c r="G138" s="17" t="e">
        <f t="shared" si="5"/>
        <v>#DIV/0!</v>
      </c>
    </row>
    <row r="139" spans="1:7" s="30" customFormat="1" ht="131.25">
      <c r="A139" s="19" t="s">
        <v>153</v>
      </c>
      <c r="B139" s="20" t="s">
        <v>151</v>
      </c>
      <c r="C139" s="21"/>
      <c r="D139" s="21"/>
      <c r="E139" s="21">
        <v>987766.31</v>
      </c>
      <c r="F139" s="17"/>
      <c r="G139" s="17" t="e">
        <f t="shared" si="5"/>
        <v>#DIV/0!</v>
      </c>
    </row>
    <row r="140" spans="1:7" s="30" customFormat="1" ht="168.75">
      <c r="A140" s="19" t="s">
        <v>152</v>
      </c>
      <c r="B140" s="20" t="s">
        <v>154</v>
      </c>
      <c r="C140" s="21"/>
      <c r="D140" s="21"/>
      <c r="E140" s="21">
        <v>-651.05858000000001</v>
      </c>
      <c r="F140" s="17"/>
      <c r="G140" s="17" t="e">
        <f t="shared" si="5"/>
        <v>#DIV/0!</v>
      </c>
    </row>
    <row r="141" spans="1:7" s="30" customFormat="1" ht="131.25">
      <c r="A141" s="19" t="s">
        <v>296</v>
      </c>
      <c r="B141" s="20" t="s">
        <v>297</v>
      </c>
      <c r="C141" s="21"/>
      <c r="D141" s="21"/>
      <c r="E141" s="21">
        <v>185057.10500000001</v>
      </c>
      <c r="F141" s="17"/>
      <c r="G141" s="17" t="e">
        <f t="shared" si="5"/>
        <v>#DIV/0!</v>
      </c>
    </row>
    <row r="142" spans="1:7" s="30" customFormat="1" ht="37.5">
      <c r="A142" s="14" t="s">
        <v>215</v>
      </c>
      <c r="B142" s="15" t="s">
        <v>216</v>
      </c>
      <c r="C142" s="16"/>
      <c r="D142" s="16">
        <f>23100+27400+628.6</f>
        <v>51128.6</v>
      </c>
      <c r="E142" s="16">
        <v>51128.56</v>
      </c>
      <c r="F142" s="17"/>
      <c r="G142" s="17">
        <f t="shared" si="5"/>
        <v>0.99999921765900102</v>
      </c>
    </row>
    <row r="143" spans="1:7" s="30" customFormat="1" ht="37.5">
      <c r="A143" s="19" t="s">
        <v>218</v>
      </c>
      <c r="B143" s="20" t="s">
        <v>219</v>
      </c>
      <c r="C143" s="21"/>
      <c r="D143" s="21"/>
      <c r="E143" s="21">
        <v>248097.81599999999</v>
      </c>
      <c r="F143" s="17" t="e">
        <f t="shared" si="4"/>
        <v>#DIV/0!</v>
      </c>
      <c r="G143" s="17" t="e">
        <f t="shared" si="5"/>
        <v>#DIV/0!</v>
      </c>
    </row>
    <row r="144" spans="1:7" s="30" customFormat="1" ht="131.25">
      <c r="A144" s="14" t="s">
        <v>1</v>
      </c>
      <c r="B144" s="15" t="s">
        <v>0</v>
      </c>
      <c r="C144" s="16"/>
      <c r="D144" s="16">
        <v>8507.5</v>
      </c>
      <c r="E144" s="16">
        <v>194289.489</v>
      </c>
      <c r="F144" s="17"/>
      <c r="G144" s="17">
        <f t="shared" si="5"/>
        <v>22.837436262121656</v>
      </c>
    </row>
    <row r="145" spans="1:7" s="30" customFormat="1" ht="93.75">
      <c r="A145" s="19" t="s">
        <v>250</v>
      </c>
      <c r="B145" s="20" t="s">
        <v>251</v>
      </c>
      <c r="C145" s="21"/>
      <c r="D145" s="21"/>
      <c r="E145" s="21">
        <v>110143.58100000001</v>
      </c>
      <c r="F145" s="17" t="e">
        <f t="shared" si="4"/>
        <v>#DIV/0!</v>
      </c>
      <c r="G145" s="17" t="e">
        <f t="shared" si="5"/>
        <v>#DIV/0!</v>
      </c>
    </row>
    <row r="146" spans="1:7" s="30" customFormat="1" ht="93.75">
      <c r="A146" s="19" t="s">
        <v>2</v>
      </c>
      <c r="B146" s="20" t="s">
        <v>3</v>
      </c>
      <c r="C146" s="21"/>
      <c r="D146" s="21"/>
      <c r="E146" s="21">
        <v>52140.055</v>
      </c>
      <c r="F146" s="17" t="e">
        <f t="shared" si="4"/>
        <v>#DIV/0!</v>
      </c>
      <c r="G146" s="17" t="e">
        <f t="shared" si="5"/>
        <v>#DIV/0!</v>
      </c>
    </row>
    <row r="147" spans="1:7" s="30" customFormat="1" ht="112.5">
      <c r="A147" s="19" t="s">
        <v>4</v>
      </c>
      <c r="B147" s="20" t="s">
        <v>155</v>
      </c>
      <c r="C147" s="21"/>
      <c r="D147" s="21"/>
      <c r="E147" s="21">
        <v>39685.639000000003</v>
      </c>
      <c r="F147" s="17" t="e">
        <f t="shared" si="4"/>
        <v>#DIV/0!</v>
      </c>
      <c r="G147" s="17" t="e">
        <f t="shared" si="5"/>
        <v>#DIV/0!</v>
      </c>
    </row>
    <row r="148" spans="1:7" s="30" customFormat="1" ht="93.75">
      <c r="A148" s="19" t="s">
        <v>5</v>
      </c>
      <c r="B148" s="20" t="s">
        <v>6</v>
      </c>
      <c r="C148" s="21"/>
      <c r="D148" s="21"/>
      <c r="E148" s="21">
        <v>360.721</v>
      </c>
      <c r="F148" s="17" t="e">
        <f t="shared" si="4"/>
        <v>#DIV/0!</v>
      </c>
      <c r="G148" s="17" t="e">
        <f t="shared" si="5"/>
        <v>#DIV/0!</v>
      </c>
    </row>
    <row r="149" spans="1:7" s="30" customFormat="1" ht="112.5">
      <c r="A149" s="19" t="s">
        <v>203</v>
      </c>
      <c r="B149" s="20" t="s">
        <v>217</v>
      </c>
      <c r="C149" s="21"/>
      <c r="D149" s="21"/>
      <c r="E149" s="21">
        <v>17957.165000000001</v>
      </c>
      <c r="F149" s="17" t="e">
        <f t="shared" si="4"/>
        <v>#DIV/0!</v>
      </c>
      <c r="G149" s="17" t="e">
        <f t="shared" si="5"/>
        <v>#DIV/0!</v>
      </c>
    </row>
    <row r="150" spans="1:7" s="30" customFormat="1" ht="75">
      <c r="A150" s="19" t="s">
        <v>156</v>
      </c>
      <c r="B150" s="20" t="s">
        <v>157</v>
      </c>
      <c r="C150" s="21"/>
      <c r="D150" s="21"/>
      <c r="E150" s="21">
        <v>2791.0810000000001</v>
      </c>
      <c r="F150" s="17" t="e">
        <f t="shared" si="4"/>
        <v>#DIV/0!</v>
      </c>
      <c r="G150" s="17" t="e">
        <f t="shared" si="5"/>
        <v>#DIV/0!</v>
      </c>
    </row>
    <row r="151" spans="1:7" s="30" customFormat="1" ht="75">
      <c r="A151" s="19" t="s">
        <v>158</v>
      </c>
      <c r="B151" s="20" t="s">
        <v>159</v>
      </c>
      <c r="C151" s="21"/>
      <c r="D151" s="21"/>
      <c r="E151" s="21">
        <v>412.45299999999997</v>
      </c>
      <c r="F151" s="17" t="e">
        <f t="shared" si="4"/>
        <v>#DIV/0!</v>
      </c>
      <c r="G151" s="17" t="e">
        <f t="shared" si="5"/>
        <v>#DIV/0!</v>
      </c>
    </row>
    <row r="152" spans="1:7" s="30" customFormat="1" ht="56.25">
      <c r="A152" s="19" t="s">
        <v>160</v>
      </c>
      <c r="B152" s="20" t="s">
        <v>161</v>
      </c>
      <c r="C152" s="21"/>
      <c r="D152" s="21"/>
      <c r="E152" s="21">
        <v>46754.178999999996</v>
      </c>
      <c r="F152" s="17" t="e">
        <f t="shared" si="4"/>
        <v>#DIV/0!</v>
      </c>
      <c r="G152" s="17" t="e">
        <f t="shared" si="5"/>
        <v>#DIV/0!</v>
      </c>
    </row>
    <row r="153" spans="1:7" s="30" customFormat="1" ht="93.75">
      <c r="A153" s="14" t="s">
        <v>9</v>
      </c>
      <c r="B153" s="15" t="s">
        <v>7</v>
      </c>
      <c r="C153" s="16"/>
      <c r="D153" s="16"/>
      <c r="E153" s="16">
        <v>-368035.80599999998</v>
      </c>
      <c r="F153" s="17"/>
      <c r="G153" s="17"/>
    </row>
    <row r="154" spans="1:7" s="30" customFormat="1" ht="75">
      <c r="A154" s="19" t="s">
        <v>10</v>
      </c>
      <c r="B154" s="20" t="s">
        <v>8</v>
      </c>
      <c r="C154" s="21"/>
      <c r="D154" s="21"/>
      <c r="E154" s="21">
        <v>-402835.799</v>
      </c>
      <c r="F154" s="17" t="e">
        <f t="shared" si="4"/>
        <v>#DIV/0!</v>
      </c>
      <c r="G154" s="17" t="e">
        <f t="shared" si="5"/>
        <v>#DIV/0!</v>
      </c>
    </row>
    <row r="155" spans="1:7" s="30" customFormat="1" ht="18.75">
      <c r="A155" s="9" t="s">
        <v>116</v>
      </c>
      <c r="B155" s="31"/>
      <c r="C155" s="16">
        <f>C7+C42</f>
        <v>140448560.80000001</v>
      </c>
      <c r="D155" s="16">
        <f>D7+D42</f>
        <v>150896325.20799997</v>
      </c>
      <c r="E155" s="16">
        <f>E7+E42</f>
        <v>164660879.71299997</v>
      </c>
      <c r="F155" s="17">
        <f t="shared" si="4"/>
        <v>1.1723927876162328</v>
      </c>
      <c r="G155" s="17">
        <f t="shared" si="5"/>
        <v>1.0912186197114246</v>
      </c>
    </row>
    <row r="156" spans="1:7">
      <c r="E156" s="8"/>
    </row>
    <row r="157" spans="1:7">
      <c r="E157" s="8"/>
    </row>
    <row r="158" spans="1:7">
      <c r="E158" s="8"/>
    </row>
    <row r="159" spans="1:7">
      <c r="E159" s="8"/>
    </row>
    <row r="160" spans="1:7">
      <c r="E160" s="8"/>
    </row>
    <row r="161" spans="5:5">
      <c r="E161" s="8"/>
    </row>
    <row r="162" spans="5:5">
      <c r="E162" s="8"/>
    </row>
    <row r="163" spans="5:5">
      <c r="E163" s="8"/>
    </row>
    <row r="164" spans="5:5">
      <c r="E164" s="8"/>
    </row>
    <row r="165" spans="5:5">
      <c r="E165" s="8"/>
    </row>
    <row r="166" spans="5:5">
      <c r="E166" s="8"/>
    </row>
    <row r="167" spans="5:5">
      <c r="E167" s="8"/>
    </row>
    <row r="168" spans="5:5">
      <c r="E168" s="8"/>
    </row>
    <row r="169" spans="5:5">
      <c r="E169" s="8"/>
    </row>
    <row r="170" spans="5:5">
      <c r="E170" s="8"/>
    </row>
    <row r="171" spans="5:5">
      <c r="E171" s="8"/>
    </row>
    <row r="172" spans="5:5">
      <c r="E172" s="8"/>
    </row>
    <row r="173" spans="5:5">
      <c r="E173" s="8"/>
    </row>
    <row r="174" spans="5:5">
      <c r="E174" s="8"/>
    </row>
    <row r="175" spans="5:5">
      <c r="E175" s="8"/>
    </row>
    <row r="176" spans="5:5">
      <c r="E176" s="8"/>
    </row>
    <row r="177" spans="5:5">
      <c r="E177" s="8"/>
    </row>
    <row r="178" spans="5:5">
      <c r="E178" s="8"/>
    </row>
    <row r="179" spans="5:5">
      <c r="E179" s="8"/>
    </row>
    <row r="180" spans="5:5">
      <c r="E180" s="8"/>
    </row>
    <row r="181" spans="5:5">
      <c r="E181" s="8"/>
    </row>
    <row r="182" spans="5:5">
      <c r="E182" s="8"/>
    </row>
    <row r="183" spans="5:5">
      <c r="E183" s="8"/>
    </row>
    <row r="184" spans="5:5">
      <c r="E184" s="8"/>
    </row>
    <row r="185" spans="5:5">
      <c r="E185" s="8"/>
    </row>
    <row r="186" spans="5:5">
      <c r="E186" s="8"/>
    </row>
    <row r="187" spans="5:5">
      <c r="E187" s="8"/>
    </row>
    <row r="188" spans="5:5">
      <c r="E188" s="8"/>
    </row>
    <row r="189" spans="5:5">
      <c r="E189" s="8"/>
    </row>
    <row r="190" spans="5:5">
      <c r="E190" s="8"/>
    </row>
    <row r="191" spans="5:5">
      <c r="E191" s="8"/>
    </row>
    <row r="192" spans="5:5">
      <c r="E192" s="8"/>
    </row>
    <row r="193" spans="5:5">
      <c r="E193" s="8"/>
    </row>
    <row r="194" spans="5:5">
      <c r="E194" s="8"/>
    </row>
    <row r="195" spans="5:5">
      <c r="E195" s="8"/>
    </row>
    <row r="196" spans="5:5">
      <c r="E196" s="8"/>
    </row>
    <row r="197" spans="5:5">
      <c r="E197" s="8"/>
    </row>
    <row r="198" spans="5:5">
      <c r="E198" s="8"/>
    </row>
    <row r="199" spans="5:5">
      <c r="E199" s="8"/>
    </row>
    <row r="200" spans="5:5">
      <c r="E200" s="8"/>
    </row>
    <row r="201" spans="5:5">
      <c r="E201" s="8"/>
    </row>
    <row r="202" spans="5:5">
      <c r="E202" s="8"/>
    </row>
    <row r="203" spans="5:5">
      <c r="E203" s="8"/>
    </row>
    <row r="204" spans="5:5">
      <c r="E204" s="8"/>
    </row>
    <row r="205" spans="5:5">
      <c r="E205" s="8"/>
    </row>
    <row r="206" spans="5:5">
      <c r="E206" s="8"/>
    </row>
    <row r="207" spans="5:5">
      <c r="E207" s="8"/>
    </row>
    <row r="208" spans="5:5">
      <c r="E208" s="8"/>
    </row>
    <row r="209" spans="5:5">
      <c r="E209" s="8"/>
    </row>
    <row r="210" spans="5:5">
      <c r="E210" s="8"/>
    </row>
    <row r="211" spans="5:5">
      <c r="E211" s="8"/>
    </row>
    <row r="212" spans="5:5">
      <c r="E212" s="8"/>
    </row>
    <row r="213" spans="5:5">
      <c r="E213" s="8"/>
    </row>
    <row r="214" spans="5:5">
      <c r="E214" s="8"/>
    </row>
    <row r="215" spans="5:5">
      <c r="E215" s="8"/>
    </row>
    <row r="216" spans="5:5">
      <c r="E216" s="8"/>
    </row>
    <row r="217" spans="5:5">
      <c r="E217" s="8"/>
    </row>
    <row r="218" spans="5:5">
      <c r="E218" s="8"/>
    </row>
    <row r="219" spans="5:5">
      <c r="E219" s="8"/>
    </row>
    <row r="220" spans="5:5">
      <c r="E220" s="8"/>
    </row>
    <row r="221" spans="5:5">
      <c r="E221" s="8"/>
    </row>
    <row r="222" spans="5:5">
      <c r="E222" s="8"/>
    </row>
    <row r="223" spans="5:5">
      <c r="E223" s="8"/>
    </row>
    <row r="224" spans="5:5">
      <c r="E224" s="8"/>
    </row>
    <row r="225" spans="5:5">
      <c r="E225" s="8"/>
    </row>
    <row r="226" spans="5:5">
      <c r="E226" s="8"/>
    </row>
    <row r="227" spans="5:5">
      <c r="E227" s="8"/>
    </row>
    <row r="228" spans="5:5">
      <c r="E228" s="8"/>
    </row>
    <row r="229" spans="5:5">
      <c r="E229" s="8"/>
    </row>
    <row r="230" spans="5:5">
      <c r="E230" s="8"/>
    </row>
    <row r="231" spans="5:5">
      <c r="E231" s="8"/>
    </row>
    <row r="232" spans="5:5">
      <c r="E232" s="8"/>
    </row>
    <row r="233" spans="5:5">
      <c r="E233" s="8"/>
    </row>
    <row r="234" spans="5:5">
      <c r="E234" s="8"/>
    </row>
    <row r="235" spans="5:5">
      <c r="E235" s="8"/>
    </row>
    <row r="236" spans="5:5">
      <c r="E236" s="8"/>
    </row>
    <row r="237" spans="5:5">
      <c r="E237" s="8"/>
    </row>
    <row r="238" spans="5:5">
      <c r="E238" s="8"/>
    </row>
    <row r="239" spans="5:5">
      <c r="E239" s="8"/>
    </row>
    <row r="240" spans="5:5">
      <c r="E240" s="8"/>
    </row>
    <row r="241" spans="5:5">
      <c r="E241" s="8"/>
    </row>
    <row r="242" spans="5:5">
      <c r="E242" s="8"/>
    </row>
    <row r="243" spans="5:5">
      <c r="E243" s="8"/>
    </row>
    <row r="244" spans="5:5">
      <c r="E244" s="8"/>
    </row>
    <row r="245" spans="5:5">
      <c r="E245" s="8"/>
    </row>
    <row r="246" spans="5:5">
      <c r="E246" s="8"/>
    </row>
    <row r="247" spans="5:5">
      <c r="E247" s="8"/>
    </row>
    <row r="248" spans="5:5">
      <c r="E248" s="8"/>
    </row>
    <row r="249" spans="5:5">
      <c r="E249" s="8"/>
    </row>
    <row r="250" spans="5:5">
      <c r="E250" s="8"/>
    </row>
    <row r="251" spans="5:5">
      <c r="E251" s="8"/>
    </row>
    <row r="252" spans="5:5">
      <c r="E252" s="8"/>
    </row>
    <row r="253" spans="5:5">
      <c r="E253" s="8"/>
    </row>
    <row r="254" spans="5:5">
      <c r="E254" s="8"/>
    </row>
    <row r="255" spans="5:5">
      <c r="E255" s="8"/>
    </row>
    <row r="256" spans="5:5">
      <c r="E256" s="8"/>
    </row>
    <row r="257" spans="5:5">
      <c r="E257" s="8"/>
    </row>
    <row r="258" spans="5:5">
      <c r="E258" s="8"/>
    </row>
    <row r="259" spans="5:5">
      <c r="E259" s="8"/>
    </row>
    <row r="260" spans="5:5">
      <c r="E260" s="8"/>
    </row>
    <row r="261" spans="5:5">
      <c r="E261" s="8"/>
    </row>
    <row r="262" spans="5:5">
      <c r="E262" s="8"/>
    </row>
    <row r="263" spans="5:5">
      <c r="E263" s="8"/>
    </row>
    <row r="264" spans="5:5">
      <c r="E264" s="8"/>
    </row>
    <row r="265" spans="5:5">
      <c r="E265" s="8"/>
    </row>
    <row r="266" spans="5:5">
      <c r="E266" s="8"/>
    </row>
    <row r="267" spans="5:5">
      <c r="E267" s="8"/>
    </row>
    <row r="268" spans="5:5">
      <c r="E268" s="8"/>
    </row>
    <row r="269" spans="5:5">
      <c r="E269" s="8"/>
    </row>
    <row r="270" spans="5:5">
      <c r="E270" s="8"/>
    </row>
    <row r="271" spans="5:5">
      <c r="E271" s="8"/>
    </row>
    <row r="272" spans="5:5">
      <c r="E272" s="8"/>
    </row>
    <row r="273" spans="5:5">
      <c r="E273" s="8"/>
    </row>
    <row r="274" spans="5:5">
      <c r="E274" s="8"/>
    </row>
    <row r="275" spans="5:5">
      <c r="E275" s="8"/>
    </row>
    <row r="276" spans="5:5">
      <c r="E276" s="8"/>
    </row>
    <row r="277" spans="5:5">
      <c r="E277" s="8"/>
    </row>
    <row r="278" spans="5:5">
      <c r="E278" s="8"/>
    </row>
    <row r="279" spans="5:5">
      <c r="E279" s="8"/>
    </row>
    <row r="280" spans="5:5">
      <c r="E280" s="8"/>
    </row>
    <row r="281" spans="5:5">
      <c r="E281" s="8"/>
    </row>
    <row r="282" spans="5:5">
      <c r="E282" s="8"/>
    </row>
    <row r="283" spans="5:5">
      <c r="E283" s="8"/>
    </row>
    <row r="284" spans="5:5">
      <c r="E284" s="8"/>
    </row>
    <row r="285" spans="5:5">
      <c r="E285" s="8"/>
    </row>
    <row r="286" spans="5:5">
      <c r="E286" s="8"/>
    </row>
    <row r="287" spans="5:5">
      <c r="E287" s="8"/>
    </row>
    <row r="288" spans="5:5">
      <c r="E288" s="8"/>
    </row>
    <row r="289" spans="5:5">
      <c r="E289" s="8"/>
    </row>
    <row r="290" spans="5:5">
      <c r="E290" s="8"/>
    </row>
    <row r="291" spans="5:5">
      <c r="E291" s="8"/>
    </row>
    <row r="292" spans="5:5">
      <c r="E292" s="8"/>
    </row>
    <row r="293" spans="5:5">
      <c r="E293" s="8"/>
    </row>
    <row r="294" spans="5:5">
      <c r="E294" s="8"/>
    </row>
    <row r="295" spans="5:5">
      <c r="E295" s="8"/>
    </row>
    <row r="296" spans="5:5">
      <c r="E296" s="8"/>
    </row>
    <row r="297" spans="5:5">
      <c r="E297" s="8"/>
    </row>
    <row r="298" spans="5:5">
      <c r="E298" s="8"/>
    </row>
    <row r="299" spans="5:5">
      <c r="E299" s="8"/>
    </row>
    <row r="300" spans="5:5">
      <c r="E300" s="8"/>
    </row>
    <row r="301" spans="5:5">
      <c r="E301" s="8"/>
    </row>
    <row r="302" spans="5:5">
      <c r="E302" s="8"/>
    </row>
    <row r="303" spans="5:5">
      <c r="E303" s="8"/>
    </row>
    <row r="304" spans="5:5">
      <c r="E304" s="8"/>
    </row>
    <row r="305" spans="5:5">
      <c r="E305" s="8"/>
    </row>
    <row r="306" spans="5:5">
      <c r="E306" s="8"/>
    </row>
    <row r="307" spans="5:5">
      <c r="E307" s="8"/>
    </row>
    <row r="308" spans="5:5">
      <c r="E308" s="8"/>
    </row>
    <row r="309" spans="5:5">
      <c r="E309" s="8"/>
    </row>
    <row r="310" spans="5:5">
      <c r="E310" s="8"/>
    </row>
    <row r="311" spans="5:5">
      <c r="E311" s="8"/>
    </row>
    <row r="312" spans="5:5">
      <c r="E312" s="8"/>
    </row>
    <row r="313" spans="5:5">
      <c r="E313" s="8"/>
    </row>
    <row r="314" spans="5:5">
      <c r="E314" s="8"/>
    </row>
    <row r="315" spans="5:5">
      <c r="E315" s="8"/>
    </row>
    <row r="316" spans="5:5">
      <c r="E316" s="8"/>
    </row>
    <row r="317" spans="5:5">
      <c r="E317" s="8"/>
    </row>
    <row r="318" spans="5:5">
      <c r="E318" s="8"/>
    </row>
    <row r="319" spans="5:5">
      <c r="E319" s="8"/>
    </row>
    <row r="320" spans="5:5">
      <c r="E320" s="8"/>
    </row>
    <row r="321" spans="5:5">
      <c r="E321" s="8"/>
    </row>
    <row r="322" spans="5:5">
      <c r="E322" s="8"/>
    </row>
    <row r="323" spans="5:5">
      <c r="E323" s="8"/>
    </row>
    <row r="324" spans="5:5">
      <c r="E324" s="8"/>
    </row>
    <row r="325" spans="5:5">
      <c r="E325" s="8"/>
    </row>
    <row r="326" spans="5:5">
      <c r="E326" s="8"/>
    </row>
    <row r="327" spans="5:5">
      <c r="E327" s="8"/>
    </row>
    <row r="328" spans="5:5">
      <c r="E328" s="8"/>
    </row>
    <row r="329" spans="5:5">
      <c r="E329" s="8"/>
    </row>
    <row r="330" spans="5:5">
      <c r="E330" s="8"/>
    </row>
    <row r="331" spans="5:5">
      <c r="E331" s="8"/>
    </row>
    <row r="332" spans="5:5">
      <c r="E332" s="8"/>
    </row>
    <row r="333" spans="5:5">
      <c r="E333" s="8"/>
    </row>
    <row r="334" spans="5:5">
      <c r="E334" s="8"/>
    </row>
    <row r="335" spans="5:5">
      <c r="E335" s="8"/>
    </row>
    <row r="336" spans="5:5">
      <c r="E336" s="8"/>
    </row>
    <row r="337" spans="5:5">
      <c r="E337" s="8"/>
    </row>
    <row r="338" spans="5:5">
      <c r="E338" s="8"/>
    </row>
    <row r="339" spans="5:5">
      <c r="E339" s="8"/>
    </row>
    <row r="340" spans="5:5">
      <c r="E340" s="8"/>
    </row>
    <row r="341" spans="5:5">
      <c r="E341" s="8"/>
    </row>
    <row r="342" spans="5:5">
      <c r="E342" s="8"/>
    </row>
    <row r="343" spans="5:5">
      <c r="E343" s="8"/>
    </row>
    <row r="344" spans="5:5">
      <c r="E344" s="8"/>
    </row>
    <row r="345" spans="5:5">
      <c r="E345" s="8"/>
    </row>
    <row r="346" spans="5:5">
      <c r="E346" s="8"/>
    </row>
    <row r="347" spans="5:5">
      <c r="E347" s="8"/>
    </row>
    <row r="348" spans="5:5">
      <c r="E348" s="8"/>
    </row>
    <row r="349" spans="5:5">
      <c r="E349" s="8"/>
    </row>
    <row r="350" spans="5:5">
      <c r="E350" s="8"/>
    </row>
    <row r="351" spans="5:5">
      <c r="E351" s="8"/>
    </row>
    <row r="352" spans="5:5">
      <c r="E352" s="8"/>
    </row>
    <row r="353" spans="5:5">
      <c r="E353" s="8"/>
    </row>
    <row r="354" spans="5:5">
      <c r="E354" s="8"/>
    </row>
    <row r="355" spans="5:5">
      <c r="E355" s="8"/>
    </row>
    <row r="356" spans="5:5">
      <c r="E356" s="8"/>
    </row>
    <row r="357" spans="5:5">
      <c r="E357" s="8"/>
    </row>
    <row r="358" spans="5:5">
      <c r="E358" s="8"/>
    </row>
    <row r="359" spans="5:5">
      <c r="E359" s="8"/>
    </row>
    <row r="360" spans="5:5">
      <c r="E360" s="8"/>
    </row>
    <row r="361" spans="5:5">
      <c r="E361" s="8"/>
    </row>
    <row r="362" spans="5:5">
      <c r="E362" s="8"/>
    </row>
    <row r="363" spans="5:5">
      <c r="E363" s="8"/>
    </row>
    <row r="364" spans="5:5">
      <c r="E364" s="8"/>
    </row>
    <row r="365" spans="5:5">
      <c r="E365" s="8"/>
    </row>
    <row r="366" spans="5:5">
      <c r="E366" s="8"/>
    </row>
    <row r="367" spans="5:5">
      <c r="E367" s="8"/>
    </row>
    <row r="368" spans="5:5">
      <c r="E368" s="8"/>
    </row>
    <row r="369" spans="5:5">
      <c r="E369" s="8"/>
    </row>
    <row r="370" spans="5:5">
      <c r="E370" s="8"/>
    </row>
    <row r="371" spans="5:5">
      <c r="E371" s="8"/>
    </row>
    <row r="372" spans="5:5">
      <c r="E372" s="8"/>
    </row>
    <row r="373" spans="5:5">
      <c r="E373" s="8"/>
    </row>
    <row r="374" spans="5:5">
      <c r="E374" s="8"/>
    </row>
    <row r="375" spans="5:5">
      <c r="E375" s="8"/>
    </row>
    <row r="376" spans="5:5">
      <c r="E376" s="8"/>
    </row>
    <row r="377" spans="5:5">
      <c r="E377" s="8"/>
    </row>
    <row r="378" spans="5:5">
      <c r="E378" s="8"/>
    </row>
    <row r="379" spans="5:5">
      <c r="E379" s="8"/>
    </row>
    <row r="380" spans="5:5">
      <c r="E380" s="8"/>
    </row>
    <row r="381" spans="5:5">
      <c r="E381" s="8"/>
    </row>
    <row r="382" spans="5:5">
      <c r="E382" s="8"/>
    </row>
    <row r="383" spans="5:5">
      <c r="E383" s="8"/>
    </row>
    <row r="384" spans="5:5">
      <c r="E384" s="8"/>
    </row>
    <row r="385" spans="5:5">
      <c r="E385" s="8"/>
    </row>
    <row r="386" spans="5:5">
      <c r="E386" s="8"/>
    </row>
    <row r="387" spans="5:5">
      <c r="E387" s="8"/>
    </row>
    <row r="388" spans="5:5">
      <c r="E388" s="8"/>
    </row>
    <row r="389" spans="5:5">
      <c r="E389" s="8"/>
    </row>
    <row r="390" spans="5:5">
      <c r="E390" s="8"/>
    </row>
    <row r="391" spans="5:5">
      <c r="E391" s="8"/>
    </row>
    <row r="392" spans="5:5">
      <c r="E392" s="8"/>
    </row>
    <row r="393" spans="5:5">
      <c r="E393" s="8"/>
    </row>
    <row r="394" spans="5:5">
      <c r="E394" s="8"/>
    </row>
    <row r="395" spans="5:5">
      <c r="E395" s="8"/>
    </row>
    <row r="396" spans="5:5">
      <c r="E396" s="8"/>
    </row>
    <row r="397" spans="5:5">
      <c r="E397" s="8"/>
    </row>
    <row r="398" spans="5:5">
      <c r="E398" s="8"/>
    </row>
    <row r="399" spans="5:5">
      <c r="E399" s="8"/>
    </row>
    <row r="400" spans="5:5">
      <c r="E400" s="8"/>
    </row>
    <row r="401" spans="5:5">
      <c r="E401" s="8"/>
    </row>
    <row r="402" spans="5:5">
      <c r="E402" s="8"/>
    </row>
    <row r="403" spans="5:5">
      <c r="E403" s="8"/>
    </row>
    <row r="404" spans="5:5">
      <c r="E404" s="8"/>
    </row>
    <row r="405" spans="5:5">
      <c r="E405" s="8"/>
    </row>
    <row r="406" spans="5:5">
      <c r="E406" s="8"/>
    </row>
    <row r="407" spans="5:5">
      <c r="E407" s="8"/>
    </row>
    <row r="408" spans="5:5">
      <c r="E408" s="8"/>
    </row>
    <row r="409" spans="5:5">
      <c r="E409" s="8"/>
    </row>
    <row r="410" spans="5:5">
      <c r="E410" s="8"/>
    </row>
    <row r="411" spans="5:5">
      <c r="E411" s="8"/>
    </row>
    <row r="412" spans="5:5">
      <c r="E412" s="8"/>
    </row>
    <row r="413" spans="5:5">
      <c r="E413" s="8"/>
    </row>
    <row r="414" spans="5:5">
      <c r="E414" s="8"/>
    </row>
    <row r="415" spans="5:5">
      <c r="E415" s="8"/>
    </row>
    <row r="416" spans="5:5">
      <c r="E416" s="8"/>
    </row>
    <row r="417" spans="5:5">
      <c r="E417" s="8"/>
    </row>
    <row r="418" spans="5:5">
      <c r="E418" s="8"/>
    </row>
    <row r="419" spans="5:5">
      <c r="E419" s="8"/>
    </row>
    <row r="420" spans="5:5">
      <c r="E420" s="8"/>
    </row>
    <row r="421" spans="5:5">
      <c r="E421" s="8"/>
    </row>
    <row r="422" spans="5:5">
      <c r="E422" s="8"/>
    </row>
    <row r="423" spans="5:5">
      <c r="E423" s="8"/>
    </row>
    <row r="424" spans="5:5">
      <c r="E424" s="8"/>
    </row>
    <row r="425" spans="5:5">
      <c r="E425" s="8"/>
    </row>
    <row r="426" spans="5:5">
      <c r="E426" s="8"/>
    </row>
    <row r="427" spans="5:5">
      <c r="E427" s="8"/>
    </row>
    <row r="428" spans="5:5">
      <c r="E428" s="8"/>
    </row>
    <row r="429" spans="5:5">
      <c r="E429" s="8"/>
    </row>
    <row r="430" spans="5:5">
      <c r="E430" s="8"/>
    </row>
    <row r="431" spans="5:5">
      <c r="E431" s="8"/>
    </row>
    <row r="432" spans="5:5">
      <c r="E432" s="8"/>
    </row>
    <row r="433" spans="5:5">
      <c r="E433" s="8"/>
    </row>
    <row r="434" spans="5:5">
      <c r="E434" s="8"/>
    </row>
    <row r="435" spans="5:5">
      <c r="E435" s="8"/>
    </row>
    <row r="436" spans="5:5">
      <c r="E436" s="8"/>
    </row>
    <row r="437" spans="5:5">
      <c r="E437" s="8"/>
    </row>
    <row r="438" spans="5:5">
      <c r="E438" s="8"/>
    </row>
    <row r="439" spans="5:5">
      <c r="E439" s="8"/>
    </row>
    <row r="440" spans="5:5">
      <c r="E440" s="8"/>
    </row>
    <row r="441" spans="5:5">
      <c r="E441" s="8"/>
    </row>
    <row r="442" spans="5:5">
      <c r="E442" s="8"/>
    </row>
    <row r="443" spans="5:5">
      <c r="E443" s="8"/>
    </row>
    <row r="444" spans="5:5">
      <c r="E444" s="8"/>
    </row>
    <row r="445" spans="5:5">
      <c r="E445" s="8"/>
    </row>
    <row r="446" spans="5:5">
      <c r="E446" s="8"/>
    </row>
    <row r="447" spans="5:5">
      <c r="E447" s="8"/>
    </row>
    <row r="448" spans="5:5">
      <c r="E448" s="8"/>
    </row>
    <row r="449" spans="5:5">
      <c r="E449" s="8"/>
    </row>
    <row r="450" spans="5:5">
      <c r="E450" s="8"/>
    </row>
    <row r="451" spans="5:5">
      <c r="E451" s="8"/>
    </row>
    <row r="452" spans="5:5">
      <c r="E452" s="8"/>
    </row>
    <row r="453" spans="5:5">
      <c r="E453" s="8"/>
    </row>
    <row r="454" spans="5:5">
      <c r="E454" s="8"/>
    </row>
    <row r="455" spans="5:5">
      <c r="E455" s="8"/>
    </row>
    <row r="456" spans="5:5">
      <c r="E456" s="8"/>
    </row>
    <row r="457" spans="5:5">
      <c r="E457" s="8"/>
    </row>
    <row r="458" spans="5:5">
      <c r="E458" s="8"/>
    </row>
    <row r="459" spans="5:5">
      <c r="E459" s="8"/>
    </row>
    <row r="460" spans="5:5">
      <c r="E460" s="8"/>
    </row>
    <row r="461" spans="5:5">
      <c r="E461" s="8"/>
    </row>
    <row r="462" spans="5:5">
      <c r="E462" s="8"/>
    </row>
    <row r="463" spans="5:5">
      <c r="E463" s="8"/>
    </row>
    <row r="464" spans="5:5">
      <c r="E464" s="8"/>
    </row>
    <row r="465" spans="5:5">
      <c r="E465" s="8"/>
    </row>
    <row r="466" spans="5:5">
      <c r="E466" s="8"/>
    </row>
    <row r="467" spans="5:5">
      <c r="E467" s="8"/>
    </row>
    <row r="468" spans="5:5">
      <c r="E468" s="8"/>
    </row>
    <row r="469" spans="5:5">
      <c r="E469" s="8"/>
    </row>
    <row r="470" spans="5:5">
      <c r="E470" s="8"/>
    </row>
    <row r="471" spans="5:5">
      <c r="E471" s="8"/>
    </row>
    <row r="472" spans="5:5">
      <c r="E472" s="8"/>
    </row>
    <row r="473" spans="5:5">
      <c r="E473" s="8"/>
    </row>
    <row r="474" spans="5:5">
      <c r="E474" s="8"/>
    </row>
    <row r="475" spans="5:5">
      <c r="E475" s="8"/>
    </row>
    <row r="476" spans="5:5">
      <c r="E476" s="8"/>
    </row>
    <row r="477" spans="5:5">
      <c r="E477" s="8"/>
    </row>
    <row r="478" spans="5:5">
      <c r="E478" s="8"/>
    </row>
    <row r="479" spans="5:5">
      <c r="E479" s="8"/>
    </row>
    <row r="480" spans="5:5">
      <c r="E480" s="8"/>
    </row>
    <row r="481" spans="5:5">
      <c r="E481" s="8"/>
    </row>
    <row r="482" spans="5:5">
      <c r="E482" s="8"/>
    </row>
    <row r="483" spans="5:5">
      <c r="E483" s="8"/>
    </row>
    <row r="484" spans="5:5">
      <c r="E484" s="8"/>
    </row>
    <row r="485" spans="5:5">
      <c r="E485" s="8"/>
    </row>
    <row r="486" spans="5:5">
      <c r="E486" s="8"/>
    </row>
    <row r="487" spans="5:5">
      <c r="E487" s="8"/>
    </row>
    <row r="488" spans="5:5">
      <c r="E488" s="8"/>
    </row>
    <row r="489" spans="5:5">
      <c r="E489" s="8"/>
    </row>
    <row r="490" spans="5:5">
      <c r="E490" s="8"/>
    </row>
    <row r="491" spans="5:5">
      <c r="E491" s="8"/>
    </row>
    <row r="492" spans="5:5">
      <c r="E492" s="8"/>
    </row>
    <row r="493" spans="5:5">
      <c r="E493" s="8"/>
    </row>
    <row r="494" spans="5:5">
      <c r="E494" s="8"/>
    </row>
    <row r="495" spans="5:5">
      <c r="E495" s="8"/>
    </row>
    <row r="496" spans="5:5">
      <c r="E496" s="8"/>
    </row>
    <row r="497" spans="5:5">
      <c r="E497" s="8"/>
    </row>
    <row r="498" spans="5:5">
      <c r="E498" s="8"/>
    </row>
    <row r="499" spans="5:5">
      <c r="E499" s="8"/>
    </row>
    <row r="500" spans="5:5">
      <c r="E500" s="8"/>
    </row>
    <row r="501" spans="5:5">
      <c r="E501" s="8"/>
    </row>
    <row r="502" spans="5:5">
      <c r="E502" s="8"/>
    </row>
    <row r="503" spans="5:5">
      <c r="E503" s="8"/>
    </row>
    <row r="504" spans="5:5">
      <c r="E504" s="8"/>
    </row>
    <row r="505" spans="5:5">
      <c r="E505" s="8"/>
    </row>
    <row r="506" spans="5:5">
      <c r="E506" s="8"/>
    </row>
    <row r="507" spans="5:5">
      <c r="E507" s="8"/>
    </row>
    <row r="508" spans="5:5">
      <c r="E508" s="8"/>
    </row>
    <row r="509" spans="5:5">
      <c r="E509" s="8"/>
    </row>
    <row r="510" spans="5:5">
      <c r="E510" s="8"/>
    </row>
    <row r="511" spans="5:5">
      <c r="E511" s="8"/>
    </row>
    <row r="512" spans="5:5">
      <c r="E512" s="8"/>
    </row>
    <row r="513" spans="5:5">
      <c r="E513" s="8"/>
    </row>
    <row r="514" spans="5:5">
      <c r="E514" s="8"/>
    </row>
    <row r="515" spans="5:5">
      <c r="E515" s="8"/>
    </row>
    <row r="516" spans="5:5">
      <c r="E516" s="8"/>
    </row>
    <row r="517" spans="5:5">
      <c r="E517" s="8"/>
    </row>
    <row r="518" spans="5:5">
      <c r="E518" s="8"/>
    </row>
    <row r="519" spans="5:5">
      <c r="E519" s="8"/>
    </row>
    <row r="520" spans="5:5">
      <c r="E520" s="8"/>
    </row>
    <row r="521" spans="5:5">
      <c r="E521" s="8"/>
    </row>
    <row r="522" spans="5:5">
      <c r="E522" s="8"/>
    </row>
    <row r="523" spans="5:5">
      <c r="E523" s="8"/>
    </row>
    <row r="524" spans="5:5">
      <c r="E524" s="8"/>
    </row>
    <row r="525" spans="5:5">
      <c r="E525" s="8"/>
    </row>
    <row r="526" spans="5:5">
      <c r="E526" s="8"/>
    </row>
    <row r="527" spans="5:5">
      <c r="E527" s="8"/>
    </row>
    <row r="528" spans="5:5">
      <c r="E528" s="8"/>
    </row>
    <row r="529" spans="5:5">
      <c r="E529" s="8"/>
    </row>
    <row r="530" spans="5:5">
      <c r="E530" s="8"/>
    </row>
    <row r="531" spans="5:5">
      <c r="E531" s="8"/>
    </row>
    <row r="532" spans="5:5">
      <c r="E532" s="8"/>
    </row>
    <row r="533" spans="5:5">
      <c r="E533" s="8"/>
    </row>
    <row r="534" spans="5:5">
      <c r="E534" s="8"/>
    </row>
    <row r="535" spans="5:5">
      <c r="E535" s="8"/>
    </row>
    <row r="536" spans="5:5">
      <c r="E536" s="8"/>
    </row>
    <row r="537" spans="5:5">
      <c r="E537" s="8"/>
    </row>
    <row r="538" spans="5:5">
      <c r="E538" s="8"/>
    </row>
    <row r="539" spans="5:5">
      <c r="E539" s="8"/>
    </row>
    <row r="540" spans="5:5">
      <c r="E540" s="8"/>
    </row>
    <row r="541" spans="5:5">
      <c r="E541" s="8"/>
    </row>
    <row r="542" spans="5:5">
      <c r="E542" s="8"/>
    </row>
    <row r="543" spans="5:5">
      <c r="E543" s="8"/>
    </row>
    <row r="544" spans="5:5">
      <c r="E544" s="8"/>
    </row>
    <row r="545" spans="5:5">
      <c r="E545" s="8"/>
    </row>
    <row r="546" spans="5:5">
      <c r="E546" s="8"/>
    </row>
    <row r="547" spans="5:5">
      <c r="E547" s="8"/>
    </row>
    <row r="548" spans="5:5">
      <c r="E548" s="8"/>
    </row>
    <row r="549" spans="5:5">
      <c r="E549" s="8"/>
    </row>
    <row r="550" spans="5:5">
      <c r="E550" s="8"/>
    </row>
    <row r="551" spans="5:5">
      <c r="E551" s="8"/>
    </row>
    <row r="552" spans="5:5">
      <c r="E552" s="8"/>
    </row>
    <row r="553" spans="5:5">
      <c r="E553" s="8"/>
    </row>
    <row r="554" spans="5:5">
      <c r="E554" s="8"/>
    </row>
    <row r="555" spans="5:5">
      <c r="E555" s="8"/>
    </row>
    <row r="556" spans="5:5">
      <c r="E556" s="8"/>
    </row>
    <row r="557" spans="5:5">
      <c r="E557" s="8"/>
    </row>
    <row r="558" spans="5:5">
      <c r="E558" s="8"/>
    </row>
    <row r="559" spans="5:5">
      <c r="E559" s="8"/>
    </row>
    <row r="560" spans="5:5">
      <c r="E560" s="8"/>
    </row>
    <row r="561" spans="5:5">
      <c r="E561" s="8"/>
    </row>
    <row r="562" spans="5:5">
      <c r="E562" s="8"/>
    </row>
    <row r="563" spans="5:5">
      <c r="E563" s="8"/>
    </row>
    <row r="564" spans="5:5">
      <c r="E564" s="8"/>
    </row>
    <row r="565" spans="5:5">
      <c r="E565" s="8"/>
    </row>
    <row r="566" spans="5:5">
      <c r="E566" s="8"/>
    </row>
    <row r="567" spans="5:5">
      <c r="E567" s="8"/>
    </row>
    <row r="568" spans="5:5">
      <c r="E568" s="8"/>
    </row>
    <row r="569" spans="5:5">
      <c r="E569" s="8"/>
    </row>
    <row r="570" spans="5:5">
      <c r="E570" s="8"/>
    </row>
    <row r="571" spans="5:5">
      <c r="E571" s="8"/>
    </row>
    <row r="572" spans="5:5">
      <c r="E572" s="8"/>
    </row>
    <row r="573" spans="5:5">
      <c r="E573" s="8"/>
    </row>
    <row r="574" spans="5:5">
      <c r="E574" s="8"/>
    </row>
    <row r="575" spans="5:5">
      <c r="E575" s="8"/>
    </row>
    <row r="576" spans="5:5">
      <c r="E576" s="8"/>
    </row>
    <row r="577" spans="5:5">
      <c r="E577" s="8"/>
    </row>
    <row r="578" spans="5:5">
      <c r="E578" s="8"/>
    </row>
  </sheetData>
  <mergeCells count="2">
    <mergeCell ref="B2:E2"/>
    <mergeCell ref="A3:G3"/>
  </mergeCells>
  <phoneticPr fontId="0" type="noConversion"/>
  <pageMargins left="0.39370078740157483" right="0.15748031496062992" top="0.74803149606299213" bottom="0.51181102362204722" header="0.51181102362204722" footer="0.51181102362204722"/>
  <pageSetup paperSize="9" scale="54" fitToHeight="27" orientation="portrait"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2:I578"/>
  <sheetViews>
    <sheetView tabSelected="1" view="pageBreakPreview" zoomScale="60" zoomScaleNormal="100" workbookViewId="0">
      <pane xSplit="1" ySplit="5" topLeftCell="B6" activePane="bottomRight" state="frozen"/>
      <selection pane="topRight" activeCell="B1" sqref="B1"/>
      <selection pane="bottomLeft" activeCell="A8" sqref="A8"/>
      <selection pane="bottomRight" activeCell="A5" sqref="A5:IV5"/>
    </sheetView>
  </sheetViews>
  <sheetFormatPr defaultRowHeight="12.75"/>
  <cols>
    <col min="1" max="1" width="28.85546875" customWidth="1"/>
    <col min="2" max="2" width="58.85546875" customWidth="1"/>
    <col min="3" max="3" width="20.7109375" customWidth="1"/>
    <col min="4" max="4" width="20.140625" customWidth="1"/>
    <col min="5" max="5" width="21.28515625" style="3" customWidth="1"/>
    <col min="6" max="6" width="17" customWidth="1"/>
    <col min="7" max="7" width="16.42578125" customWidth="1"/>
    <col min="8" max="8" width="19.42578125" customWidth="1"/>
    <col min="9" max="9" width="16.140625" customWidth="1"/>
    <col min="10" max="10" width="20.28515625" customWidth="1"/>
  </cols>
  <sheetData>
    <row r="2" spans="1:9" s="5" customFormat="1" ht="21" customHeight="1">
      <c r="A2" s="9"/>
      <c r="B2" s="12"/>
      <c r="C2" s="12"/>
      <c r="D2" s="12"/>
      <c r="E2" s="12"/>
      <c r="F2" s="7"/>
    </row>
    <row r="3" spans="1:9" ht="93" customHeight="1">
      <c r="A3" s="13" t="s">
        <v>301</v>
      </c>
      <c r="B3" s="13"/>
      <c r="C3" s="13"/>
      <c r="D3" s="13"/>
      <c r="E3" s="13"/>
      <c r="F3" s="13"/>
      <c r="G3" s="13"/>
    </row>
    <row r="4" spans="1:9" ht="18.75">
      <c r="A4" s="10"/>
      <c r="B4" s="10"/>
      <c r="C4" s="10"/>
      <c r="D4" s="10"/>
      <c r="E4" s="10"/>
      <c r="F4" s="2"/>
      <c r="G4" t="s">
        <v>302</v>
      </c>
    </row>
    <row r="5" spans="1:9" s="18" customFormat="1" ht="174" customHeight="1">
      <c r="A5" s="32" t="s">
        <v>115</v>
      </c>
      <c r="B5" s="32" t="s">
        <v>30</v>
      </c>
      <c r="C5" s="32" t="s">
        <v>303</v>
      </c>
      <c r="D5" s="32" t="s">
        <v>304</v>
      </c>
      <c r="E5" s="32" t="s">
        <v>305</v>
      </c>
      <c r="F5" s="32" t="s">
        <v>306</v>
      </c>
      <c r="G5" s="32" t="s">
        <v>307</v>
      </c>
      <c r="H5" s="33"/>
      <c r="I5" s="33"/>
    </row>
    <row r="6" spans="1:9" s="5" customFormat="1" ht="25.5" customHeight="1">
      <c r="A6" s="6">
        <v>1</v>
      </c>
      <c r="B6" s="6">
        <v>2</v>
      </c>
      <c r="C6" s="6">
        <v>3</v>
      </c>
      <c r="D6" s="6">
        <v>4</v>
      </c>
      <c r="E6" s="6">
        <v>5</v>
      </c>
      <c r="F6" s="6" t="s">
        <v>298</v>
      </c>
      <c r="G6" s="6" t="s">
        <v>299</v>
      </c>
      <c r="H6" s="11"/>
      <c r="I6" s="11"/>
    </row>
    <row r="7" spans="1:9" s="18" customFormat="1" ht="37.5">
      <c r="A7" s="14" t="s">
        <v>31</v>
      </c>
      <c r="B7" s="15" t="s">
        <v>135</v>
      </c>
      <c r="C7" s="16">
        <f>C8+C11+C13+C16+C20+C23+C24+C25+C33+C37+C38+C39+C40+C41</f>
        <v>129567114.7</v>
      </c>
      <c r="D7" s="16">
        <f>D8+D11+D13+D16+D20+D23+D24+D25+D33+D37+D38+D39+D40+D41</f>
        <v>134448299.70799997</v>
      </c>
      <c r="E7" s="16">
        <f>E8+E11+E13+E16+E20+E23+E24+E25+E33+E37+E38+E39+E40+E41</f>
        <v>145981555.68299997</v>
      </c>
      <c r="F7" s="17">
        <f>E7/C7</f>
        <v>1.1266867833015037</v>
      </c>
      <c r="G7" s="17">
        <f>E7/D7</f>
        <v>1.0857820887288896</v>
      </c>
      <c r="H7" s="4"/>
    </row>
    <row r="8" spans="1:9" s="18" customFormat="1" ht="18.75">
      <c r="A8" s="14" t="s">
        <v>32</v>
      </c>
      <c r="B8" s="15" t="s">
        <v>33</v>
      </c>
      <c r="C8" s="16">
        <f>SUM(C9:C10)</f>
        <v>84342150.799999997</v>
      </c>
      <c r="D8" s="16">
        <f>SUM(D9:D10)</f>
        <v>88783640.599999994</v>
      </c>
      <c r="E8" s="16">
        <f>SUM(E9:E10)</f>
        <v>97581181.711999997</v>
      </c>
      <c r="F8" s="17">
        <f t="shared" ref="F8:F71" si="0">E8/C8</f>
        <v>1.1569681444737356</v>
      </c>
      <c r="G8" s="17">
        <f t="shared" ref="G8:G71" si="1">E8/D8</f>
        <v>1.0990896639577541</v>
      </c>
      <c r="H8" s="4"/>
    </row>
    <row r="9" spans="1:9" s="18" customFormat="1" ht="18.75">
      <c r="A9" s="19" t="s">
        <v>34</v>
      </c>
      <c r="B9" s="20" t="s">
        <v>35</v>
      </c>
      <c r="C9" s="21">
        <v>45570833</v>
      </c>
      <c r="D9" s="21">
        <v>48414847.600000001</v>
      </c>
      <c r="E9" s="21">
        <v>56497655.908</v>
      </c>
      <c r="F9" s="22">
        <f t="shared" si="0"/>
        <v>1.2397766770688612</v>
      </c>
      <c r="G9" s="22">
        <f t="shared" si="1"/>
        <v>1.1669489569559235</v>
      </c>
      <c r="H9" s="4"/>
    </row>
    <row r="10" spans="1:9" s="18" customFormat="1" ht="18.75">
      <c r="A10" s="19" t="s">
        <v>36</v>
      </c>
      <c r="B10" s="20" t="s">
        <v>37</v>
      </c>
      <c r="C10" s="21">
        <v>38771317.799999997</v>
      </c>
      <c r="D10" s="21">
        <v>40368793</v>
      </c>
      <c r="E10" s="21">
        <v>41083525.803999998</v>
      </c>
      <c r="F10" s="22">
        <f t="shared" si="0"/>
        <v>1.0596370754258964</v>
      </c>
      <c r="G10" s="22">
        <f t="shared" si="1"/>
        <v>1.0177050823392217</v>
      </c>
      <c r="H10" s="4"/>
    </row>
    <row r="11" spans="1:9" s="18" customFormat="1" ht="75">
      <c r="A11" s="14" t="s">
        <v>38</v>
      </c>
      <c r="B11" s="15" t="s">
        <v>39</v>
      </c>
      <c r="C11" s="16">
        <f>C12</f>
        <v>17629200</v>
      </c>
      <c r="D11" s="16">
        <f>D12</f>
        <v>16876452</v>
      </c>
      <c r="E11" s="16">
        <f>E12</f>
        <v>16923334.259</v>
      </c>
      <c r="F11" s="17">
        <f t="shared" si="0"/>
        <v>0.95996042128967851</v>
      </c>
      <c r="G11" s="17">
        <f t="shared" si="1"/>
        <v>1.0027779689119489</v>
      </c>
      <c r="H11" s="4"/>
    </row>
    <row r="12" spans="1:9" s="18" customFormat="1" ht="56.25">
      <c r="A12" s="19" t="s">
        <v>40</v>
      </c>
      <c r="B12" s="20" t="s">
        <v>41</v>
      </c>
      <c r="C12" s="21">
        <v>17629200</v>
      </c>
      <c r="D12" s="21">
        <v>16876452</v>
      </c>
      <c r="E12" s="21">
        <v>16923334.259</v>
      </c>
      <c r="F12" s="22">
        <f t="shared" si="0"/>
        <v>0.95996042128967851</v>
      </c>
      <c r="G12" s="22">
        <f t="shared" si="1"/>
        <v>1.0027779689119489</v>
      </c>
      <c r="H12" s="4"/>
    </row>
    <row r="13" spans="1:9" s="18" customFormat="1" ht="18.75">
      <c r="A13" s="14" t="s">
        <v>42</v>
      </c>
      <c r="B13" s="15" t="s">
        <v>43</v>
      </c>
      <c r="C13" s="16">
        <f>SUM(C14:C15)</f>
        <v>5668146.5999999996</v>
      </c>
      <c r="D13" s="16">
        <f>SUM(D14:D15)</f>
        <v>6448946.5999999996</v>
      </c>
      <c r="E13" s="16">
        <f>SUM(E14:E15)</f>
        <v>6637508.9239999996</v>
      </c>
      <c r="F13" s="17">
        <f t="shared" si="0"/>
        <v>1.1710192753306699</v>
      </c>
      <c r="G13" s="17">
        <f t="shared" si="1"/>
        <v>1.0292392441270952</v>
      </c>
      <c r="H13" s="4"/>
    </row>
    <row r="14" spans="1:9" s="18" customFormat="1" ht="37.5">
      <c r="A14" s="19" t="s">
        <v>44</v>
      </c>
      <c r="B14" s="20" t="s">
        <v>130</v>
      </c>
      <c r="C14" s="21">
        <v>5668146.5999999996</v>
      </c>
      <c r="D14" s="21">
        <v>6448946.5999999996</v>
      </c>
      <c r="E14" s="21">
        <v>6637508.8509999998</v>
      </c>
      <c r="F14" s="22">
        <f t="shared" si="0"/>
        <v>1.1710192624516804</v>
      </c>
      <c r="G14" s="22">
        <f t="shared" si="1"/>
        <v>1.0292392328074169</v>
      </c>
      <c r="H14" s="4"/>
    </row>
    <row r="15" spans="1:9" s="18" customFormat="1" ht="18.75">
      <c r="A15" s="19" t="s">
        <v>136</v>
      </c>
      <c r="B15" s="20" t="s">
        <v>45</v>
      </c>
      <c r="C15" s="23">
        <v>0</v>
      </c>
      <c r="D15" s="23">
        <v>0</v>
      </c>
      <c r="E15" s="23">
        <v>7.2999999999999995E-2</v>
      </c>
      <c r="F15" s="17"/>
      <c r="G15" s="17"/>
      <c r="H15" s="4"/>
    </row>
    <row r="16" spans="1:9" s="18" customFormat="1" ht="18.75">
      <c r="A16" s="14" t="s">
        <v>46</v>
      </c>
      <c r="B16" s="15" t="s">
        <v>47</v>
      </c>
      <c r="C16" s="16">
        <f>SUM(C17:C19)</f>
        <v>18713009</v>
      </c>
      <c r="D16" s="16">
        <f>SUM(D17:D19)</f>
        <v>19269563</v>
      </c>
      <c r="E16" s="16">
        <f>SUM(E17:E19)</f>
        <v>21565978.816999998</v>
      </c>
      <c r="F16" s="17">
        <f t="shared" si="0"/>
        <v>1.1524591698213793</v>
      </c>
      <c r="G16" s="17">
        <f t="shared" si="1"/>
        <v>1.1191732172130733</v>
      </c>
      <c r="H16" s="4"/>
    </row>
    <row r="17" spans="1:8" s="18" customFormat="1" ht="18.75">
      <c r="A17" s="19" t="s">
        <v>48</v>
      </c>
      <c r="B17" s="20" t="s">
        <v>49</v>
      </c>
      <c r="C17" s="21">
        <v>15254687</v>
      </c>
      <c r="D17" s="21">
        <v>16163628</v>
      </c>
      <c r="E17" s="21">
        <v>17702911.875</v>
      </c>
      <c r="F17" s="22">
        <f t="shared" si="0"/>
        <v>1.1604900103817273</v>
      </c>
      <c r="G17" s="22">
        <f t="shared" si="1"/>
        <v>1.0952313351309495</v>
      </c>
      <c r="H17" s="4"/>
    </row>
    <row r="18" spans="1:8" s="18" customFormat="1" ht="18.75">
      <c r="A18" s="19" t="s">
        <v>50</v>
      </c>
      <c r="B18" s="20" t="s">
        <v>51</v>
      </c>
      <c r="C18" s="21">
        <v>3451296</v>
      </c>
      <c r="D18" s="21">
        <v>3098909</v>
      </c>
      <c r="E18" s="21">
        <v>3854260.2570000002</v>
      </c>
      <c r="F18" s="22">
        <f t="shared" si="0"/>
        <v>1.1167573737517733</v>
      </c>
      <c r="G18" s="22">
        <f t="shared" si="1"/>
        <v>1.2437474791934839</v>
      </c>
      <c r="H18" s="4"/>
    </row>
    <row r="19" spans="1:8" s="18" customFormat="1" ht="18.75">
      <c r="A19" s="19" t="s">
        <v>52</v>
      </c>
      <c r="B19" s="20" t="s">
        <v>53</v>
      </c>
      <c r="C19" s="21">
        <v>7026</v>
      </c>
      <c r="D19" s="21">
        <v>7026</v>
      </c>
      <c r="E19" s="21">
        <v>8806.6849999999995</v>
      </c>
      <c r="F19" s="22">
        <f t="shared" si="0"/>
        <v>1.2534422146313691</v>
      </c>
      <c r="G19" s="22">
        <f t="shared" si="1"/>
        <v>1.2534422146313691</v>
      </c>
      <c r="H19" s="4"/>
    </row>
    <row r="20" spans="1:8" s="18" customFormat="1" ht="56.25">
      <c r="A20" s="14" t="s">
        <v>54</v>
      </c>
      <c r="B20" s="15" t="s">
        <v>55</v>
      </c>
      <c r="C20" s="16">
        <f>SUM(C21:C22)</f>
        <v>54886</v>
      </c>
      <c r="D20" s="16">
        <f>SUM(D21:D22)</f>
        <v>54886</v>
      </c>
      <c r="E20" s="16">
        <f>SUM(E21:E22)</f>
        <v>61448.927000000003</v>
      </c>
      <c r="F20" s="17">
        <f t="shared" si="0"/>
        <v>1.1195737893087492</v>
      </c>
      <c r="G20" s="17">
        <f t="shared" si="1"/>
        <v>1.1195737893087492</v>
      </c>
      <c r="H20" s="4"/>
    </row>
    <row r="21" spans="1:8" s="18" customFormat="1" ht="18.75">
      <c r="A21" s="19" t="s">
        <v>56</v>
      </c>
      <c r="B21" s="20" t="s">
        <v>57</v>
      </c>
      <c r="C21" s="21">
        <v>53401</v>
      </c>
      <c r="D21" s="21">
        <v>53401</v>
      </c>
      <c r="E21" s="21">
        <v>59988.538</v>
      </c>
      <c r="F21" s="22">
        <f t="shared" si="0"/>
        <v>1.1233598247223835</v>
      </c>
      <c r="G21" s="22">
        <f t="shared" si="1"/>
        <v>1.1233598247223835</v>
      </c>
      <c r="H21" s="4"/>
    </row>
    <row r="22" spans="1:8" s="18" customFormat="1" ht="56.25">
      <c r="A22" s="19" t="s">
        <v>58</v>
      </c>
      <c r="B22" s="20" t="s">
        <v>59</v>
      </c>
      <c r="C22" s="21">
        <v>1485</v>
      </c>
      <c r="D22" s="21">
        <v>1485</v>
      </c>
      <c r="E22" s="21">
        <v>1460.3889999999999</v>
      </c>
      <c r="F22" s="22">
        <f t="shared" si="0"/>
        <v>0.98342693602693598</v>
      </c>
      <c r="G22" s="22">
        <f t="shared" si="1"/>
        <v>0.98342693602693598</v>
      </c>
      <c r="H22" s="4"/>
    </row>
    <row r="23" spans="1:8" s="18" customFormat="1" ht="18.75">
      <c r="A23" s="14" t="s">
        <v>60</v>
      </c>
      <c r="B23" s="15" t="s">
        <v>121</v>
      </c>
      <c r="C23" s="16">
        <v>91381.9</v>
      </c>
      <c r="D23" s="16">
        <v>108558</v>
      </c>
      <c r="E23" s="16">
        <v>109683.14200000001</v>
      </c>
      <c r="F23" s="17">
        <f t="shared" si="0"/>
        <v>1.2002720670067051</v>
      </c>
      <c r="G23" s="17">
        <f t="shared" si="1"/>
        <v>1.0103644319165792</v>
      </c>
      <c r="H23" s="4"/>
    </row>
    <row r="24" spans="1:8" s="18" customFormat="1" ht="56.25">
      <c r="A24" s="14" t="s">
        <v>61</v>
      </c>
      <c r="B24" s="15" t="s">
        <v>62</v>
      </c>
      <c r="C24" s="16">
        <v>15707</v>
      </c>
      <c r="D24" s="16">
        <v>15707</v>
      </c>
      <c r="E24" s="16">
        <v>1339.5840000000001</v>
      </c>
      <c r="F24" s="17">
        <f t="shared" si="0"/>
        <v>8.5285796141847586E-2</v>
      </c>
      <c r="G24" s="17">
        <f t="shared" si="1"/>
        <v>8.5285796141847586E-2</v>
      </c>
      <c r="H24" s="4"/>
    </row>
    <row r="25" spans="1:8" s="18" customFormat="1" ht="75">
      <c r="A25" s="14" t="s">
        <v>63</v>
      </c>
      <c r="B25" s="15" t="s">
        <v>64</v>
      </c>
      <c r="C25" s="16">
        <f>SUM(C26:C31)+C32</f>
        <v>125218.7</v>
      </c>
      <c r="D25" s="16">
        <f>SUM(D26:D31)+D32</f>
        <v>588933.80799999996</v>
      </c>
      <c r="E25" s="16">
        <f>SUM(E26:E31)+E32</f>
        <v>587111.67800000019</v>
      </c>
      <c r="F25" s="17">
        <f t="shared" si="0"/>
        <v>4.6886900918153618</v>
      </c>
      <c r="G25" s="17">
        <f t="shared" si="1"/>
        <v>0.99690605298040591</v>
      </c>
      <c r="H25" s="4"/>
    </row>
    <row r="26" spans="1:8" s="18" customFormat="1" ht="112.5">
      <c r="A26" s="19" t="s">
        <v>65</v>
      </c>
      <c r="B26" s="20" t="s">
        <v>131</v>
      </c>
      <c r="C26" s="21">
        <v>3050</v>
      </c>
      <c r="D26" s="21">
        <v>15000</v>
      </c>
      <c r="E26" s="21">
        <v>15003.388000000001</v>
      </c>
      <c r="F26" s="22">
        <f t="shared" si="0"/>
        <v>4.9191436065573777</v>
      </c>
      <c r="G26" s="22">
        <f t="shared" si="1"/>
        <v>1.0002258666666668</v>
      </c>
      <c r="H26" s="4"/>
    </row>
    <row r="27" spans="1:8" s="26" customFormat="1" ht="18.75">
      <c r="A27" s="24" t="s">
        <v>140</v>
      </c>
      <c r="B27" s="25" t="s">
        <v>141</v>
      </c>
      <c r="C27" s="21">
        <v>7792.5</v>
      </c>
      <c r="D27" s="21">
        <v>470000</v>
      </c>
      <c r="E27" s="21">
        <v>472444.47700000001</v>
      </c>
      <c r="F27" s="22">
        <f t="shared" si="0"/>
        <v>60.628100994546038</v>
      </c>
      <c r="G27" s="22">
        <f t="shared" si="1"/>
        <v>1.005201014893617</v>
      </c>
      <c r="H27" s="1"/>
    </row>
    <row r="28" spans="1:8" s="18" customFormat="1" ht="37.5">
      <c r="A28" s="19" t="s">
        <v>66</v>
      </c>
      <c r="B28" s="20" t="s">
        <v>67</v>
      </c>
      <c r="C28" s="21">
        <v>20098.2</v>
      </c>
      <c r="D28" s="21">
        <v>15153.7</v>
      </c>
      <c r="E28" s="21">
        <v>14377.302</v>
      </c>
      <c r="F28" s="22">
        <f t="shared" si="0"/>
        <v>0.71535271815386448</v>
      </c>
      <c r="G28" s="22">
        <f t="shared" si="1"/>
        <v>0.94876512006968583</v>
      </c>
      <c r="H28" s="4"/>
    </row>
    <row r="29" spans="1:8" s="18" customFormat="1" ht="131.25">
      <c r="A29" s="19" t="s">
        <v>68</v>
      </c>
      <c r="B29" s="20" t="s">
        <v>132</v>
      </c>
      <c r="C29" s="21">
        <f>450.6+3746+8400+3562+7115.4+1308+11458</f>
        <v>36040</v>
      </c>
      <c r="D29" s="21">
        <f>2200+56.015+12410.7+11200+4193.9+6380.724+668.6+11458</f>
        <v>48567.938999999998</v>
      </c>
      <c r="E29" s="21">
        <v>45462.707000000002</v>
      </c>
      <c r="F29" s="22">
        <f t="shared" si="0"/>
        <v>1.261451359600444</v>
      </c>
      <c r="G29" s="22">
        <f t="shared" si="1"/>
        <v>0.93606415952713173</v>
      </c>
      <c r="H29" s="4"/>
    </row>
    <row r="30" spans="1:8" s="18" customFormat="1" ht="168.75">
      <c r="A30" s="19" t="s">
        <v>252</v>
      </c>
      <c r="B30" s="20" t="s">
        <v>253</v>
      </c>
      <c r="C30" s="21">
        <f>2+1989</f>
        <v>1991</v>
      </c>
      <c r="D30" s="21">
        <f>7.3+551.9</f>
        <v>559.19999999999993</v>
      </c>
      <c r="E30" s="21">
        <v>570.40800000000002</v>
      </c>
      <c r="F30" s="22">
        <f t="shared" si="0"/>
        <v>0.28649321948769463</v>
      </c>
      <c r="G30" s="22">
        <f t="shared" si="1"/>
        <v>1.0200429184549358</v>
      </c>
      <c r="H30" s="4"/>
    </row>
    <row r="31" spans="1:8" s="18" customFormat="1" ht="37.5">
      <c r="A31" s="19" t="s">
        <v>69</v>
      </c>
      <c r="B31" s="20" t="s">
        <v>70</v>
      </c>
      <c r="C31" s="21">
        <v>11727</v>
      </c>
      <c r="D31" s="21">
        <v>7652.9690000000001</v>
      </c>
      <c r="E31" s="21">
        <v>7652.9690000000001</v>
      </c>
      <c r="F31" s="22">
        <f t="shared" si="0"/>
        <v>0.65259392854097387</v>
      </c>
      <c r="G31" s="22">
        <f t="shared" si="1"/>
        <v>1</v>
      </c>
      <c r="H31" s="4"/>
    </row>
    <row r="32" spans="1:8" s="18" customFormat="1" ht="131.25">
      <c r="A32" s="19" t="s">
        <v>137</v>
      </c>
      <c r="B32" s="20" t="s">
        <v>11</v>
      </c>
      <c r="C32" s="21">
        <v>44520</v>
      </c>
      <c r="D32" s="21">
        <v>32000</v>
      </c>
      <c r="E32" s="21">
        <v>31600.427</v>
      </c>
      <c r="F32" s="22">
        <f t="shared" si="0"/>
        <v>0.70980294249775377</v>
      </c>
      <c r="G32" s="22">
        <f t="shared" si="1"/>
        <v>0.98751334374999999</v>
      </c>
      <c r="H32" s="4"/>
    </row>
    <row r="33" spans="1:8" s="18" customFormat="1" ht="37.5">
      <c r="A33" s="14" t="s">
        <v>71</v>
      </c>
      <c r="B33" s="15" t="s">
        <v>72</v>
      </c>
      <c r="C33" s="16">
        <f>SUM(C34:C36)</f>
        <v>128343.5</v>
      </c>
      <c r="D33" s="16">
        <f>SUM(D34:D36)</f>
        <v>128742</v>
      </c>
      <c r="E33" s="16">
        <f>SUM(E34:E36)</f>
        <v>156462.18900000001</v>
      </c>
      <c r="F33" s="17">
        <f t="shared" si="0"/>
        <v>1.2190893111065229</v>
      </c>
      <c r="G33" s="17">
        <f t="shared" si="1"/>
        <v>1.2153158176818755</v>
      </c>
      <c r="H33" s="4"/>
    </row>
    <row r="34" spans="1:8" s="18" customFormat="1" ht="37.5">
      <c r="A34" s="19" t="s">
        <v>73</v>
      </c>
      <c r="B34" s="20" t="s">
        <v>74</v>
      </c>
      <c r="C34" s="21">
        <v>97360</v>
      </c>
      <c r="D34" s="21">
        <v>97360</v>
      </c>
      <c r="E34" s="21">
        <v>125560.899</v>
      </c>
      <c r="F34" s="22">
        <f t="shared" si="0"/>
        <v>1.2896559059161874</v>
      </c>
      <c r="G34" s="22">
        <f t="shared" si="1"/>
        <v>1.2896559059161874</v>
      </c>
      <c r="H34" s="4"/>
    </row>
    <row r="35" spans="1:8" s="27" customFormat="1" ht="18.75">
      <c r="A35" s="19" t="s">
        <v>122</v>
      </c>
      <c r="B35" s="20" t="s">
        <v>97</v>
      </c>
      <c r="C35" s="21">
        <f>9495+185+3600+155</f>
        <v>13435</v>
      </c>
      <c r="D35" s="21">
        <f>9865+185+4100+100</f>
        <v>14250</v>
      </c>
      <c r="E35" s="21">
        <v>13105.644</v>
      </c>
      <c r="F35" s="22">
        <f t="shared" si="0"/>
        <v>0.97548522515816893</v>
      </c>
      <c r="G35" s="22">
        <f t="shared" si="1"/>
        <v>0.91969431578947369</v>
      </c>
      <c r="H35" s="4"/>
    </row>
    <row r="36" spans="1:8" s="18" customFormat="1" ht="18.75">
      <c r="A36" s="19" t="s">
        <v>75</v>
      </c>
      <c r="B36" s="20" t="s">
        <v>123</v>
      </c>
      <c r="C36" s="21">
        <f>1175.9+14849.4+1523.2</f>
        <v>17548.5</v>
      </c>
      <c r="D36" s="21">
        <f>715+13117+3300</f>
        <v>17132</v>
      </c>
      <c r="E36" s="21">
        <v>17795.646000000001</v>
      </c>
      <c r="F36" s="22">
        <f t="shared" si="0"/>
        <v>1.014083596888623</v>
      </c>
      <c r="G36" s="22">
        <f t="shared" si="1"/>
        <v>1.0387372169040392</v>
      </c>
      <c r="H36" s="4"/>
    </row>
    <row r="37" spans="1:8" s="18" customFormat="1" ht="56.25">
      <c r="A37" s="14" t="s">
        <v>76</v>
      </c>
      <c r="B37" s="15" t="s">
        <v>142</v>
      </c>
      <c r="C37" s="16">
        <v>66283.7</v>
      </c>
      <c r="D37" s="16">
        <v>146653.4</v>
      </c>
      <c r="E37" s="16">
        <v>156747.71900000001</v>
      </c>
      <c r="F37" s="17">
        <f t="shared" si="0"/>
        <v>2.3648003807874338</v>
      </c>
      <c r="G37" s="17">
        <f t="shared" si="1"/>
        <v>1.0688311283611565</v>
      </c>
      <c r="H37" s="4"/>
    </row>
    <row r="38" spans="1:8" s="18" customFormat="1" ht="56.25">
      <c r="A38" s="14" t="s">
        <v>77</v>
      </c>
      <c r="B38" s="15" t="s">
        <v>78</v>
      </c>
      <c r="C38" s="16">
        <v>259.5</v>
      </c>
      <c r="D38" s="16">
        <v>2166.3000000000002</v>
      </c>
      <c r="E38" s="16">
        <v>2253.5210000000002</v>
      </c>
      <c r="F38" s="17">
        <f t="shared" si="0"/>
        <v>8.6840886319845865</v>
      </c>
      <c r="G38" s="17">
        <f t="shared" si="1"/>
        <v>1.0402626598347413</v>
      </c>
      <c r="H38" s="4"/>
    </row>
    <row r="39" spans="1:8" s="18" customFormat="1" ht="37.5">
      <c r="A39" s="14" t="s">
        <v>79</v>
      </c>
      <c r="B39" s="15" t="s">
        <v>80</v>
      </c>
      <c r="C39" s="16">
        <v>2615</v>
      </c>
      <c r="D39" s="16">
        <v>2947.1</v>
      </c>
      <c r="E39" s="16">
        <v>3028.549</v>
      </c>
      <c r="F39" s="17">
        <f t="shared" si="0"/>
        <v>1.1581449330783939</v>
      </c>
      <c r="G39" s="17">
        <f t="shared" si="1"/>
        <v>1.0276369990838452</v>
      </c>
      <c r="H39" s="4"/>
    </row>
    <row r="40" spans="1:8" s="18" customFormat="1" ht="37.5">
      <c r="A40" s="14" t="s">
        <v>81</v>
      </c>
      <c r="B40" s="15" t="s">
        <v>82</v>
      </c>
      <c r="C40" s="16">
        <v>2725888</v>
      </c>
      <c r="D40" s="16">
        <v>2016939.9</v>
      </c>
      <c r="E40" s="16">
        <v>2181525.85</v>
      </c>
      <c r="F40" s="17">
        <f t="shared" si="0"/>
        <v>0.8002991502218727</v>
      </c>
      <c r="G40" s="17">
        <f t="shared" si="1"/>
        <v>1.0816018117346977</v>
      </c>
      <c r="H40" s="4"/>
    </row>
    <row r="41" spans="1:8" s="18" customFormat="1" ht="18.75">
      <c r="A41" s="14" t="s">
        <v>83</v>
      </c>
      <c r="B41" s="15" t="s">
        <v>84</v>
      </c>
      <c r="C41" s="16">
        <v>4025</v>
      </c>
      <c r="D41" s="16">
        <v>4164</v>
      </c>
      <c r="E41" s="16">
        <v>13950.812</v>
      </c>
      <c r="F41" s="17">
        <f t="shared" si="0"/>
        <v>3.466040248447205</v>
      </c>
      <c r="G41" s="17">
        <f t="shared" si="1"/>
        <v>3.3503390970220943</v>
      </c>
      <c r="H41" s="4"/>
    </row>
    <row r="42" spans="1:8" s="18" customFormat="1" ht="18.75">
      <c r="A42" s="14" t="s">
        <v>85</v>
      </c>
      <c r="B42" s="15" t="s">
        <v>86</v>
      </c>
      <c r="C42" s="16">
        <v>10881446.1</v>
      </c>
      <c r="D42" s="16">
        <v>16448025.5</v>
      </c>
      <c r="E42" s="16">
        <v>18679324.030000001</v>
      </c>
      <c r="F42" s="17">
        <f t="shared" si="0"/>
        <v>1.7166214727654627</v>
      </c>
      <c r="G42" s="17">
        <f t="shared" si="1"/>
        <v>1.1356575310513715</v>
      </c>
    </row>
    <row r="43" spans="1:8" s="18" customFormat="1" ht="56.25">
      <c r="A43" s="14" t="s">
        <v>87</v>
      </c>
      <c r="B43" s="15" t="s">
        <v>124</v>
      </c>
      <c r="C43" s="16">
        <v>10881446.1</v>
      </c>
      <c r="D43" s="16">
        <v>16317012</v>
      </c>
      <c r="E43" s="16">
        <v>18730564.66</v>
      </c>
      <c r="F43" s="17">
        <f t="shared" si="0"/>
        <v>1.7213304636044653</v>
      </c>
      <c r="G43" s="17">
        <f t="shared" si="1"/>
        <v>1.1479163378687225</v>
      </c>
    </row>
    <row r="44" spans="1:8" s="18" customFormat="1" ht="37.5">
      <c r="A44" s="14" t="s">
        <v>300</v>
      </c>
      <c r="B44" s="15" t="s">
        <v>120</v>
      </c>
      <c r="C44" s="16"/>
      <c r="D44" s="16">
        <v>388376</v>
      </c>
      <c r="E44" s="16">
        <v>2483627</v>
      </c>
      <c r="F44" s="17"/>
      <c r="G44" s="17">
        <f t="shared" si="1"/>
        <v>6.3949033925886258</v>
      </c>
    </row>
    <row r="45" spans="1:8" s="18" customFormat="1" ht="56.25">
      <c r="A45" s="19" t="s">
        <v>95</v>
      </c>
      <c r="B45" s="20" t="s">
        <v>94</v>
      </c>
      <c r="C45" s="21"/>
      <c r="D45" s="21"/>
      <c r="E45" s="21">
        <v>932160.7</v>
      </c>
      <c r="F45" s="17" t="e">
        <f t="shared" si="0"/>
        <v>#DIV/0!</v>
      </c>
      <c r="G45" s="17" t="e">
        <f t="shared" si="1"/>
        <v>#DIV/0!</v>
      </c>
    </row>
    <row r="46" spans="1:8" s="18" customFormat="1" ht="56.25">
      <c r="A46" s="14" t="s">
        <v>88</v>
      </c>
      <c r="B46" s="15" t="s">
        <v>125</v>
      </c>
      <c r="C46" s="16">
        <v>5016150.5999999996</v>
      </c>
      <c r="D46" s="16">
        <v>5451205.0999999996</v>
      </c>
      <c r="E46" s="16">
        <v>4921042.3020000001</v>
      </c>
      <c r="F46" s="17">
        <f t="shared" si="0"/>
        <v>0.98103958481629328</v>
      </c>
      <c r="G46" s="17">
        <f t="shared" si="1"/>
        <v>0.90274392757667488</v>
      </c>
    </row>
    <row r="47" spans="1:8" s="18" customFormat="1" ht="75">
      <c r="A47" s="19" t="s">
        <v>90</v>
      </c>
      <c r="B47" s="20" t="s">
        <v>126</v>
      </c>
      <c r="C47" s="21"/>
      <c r="D47" s="21"/>
      <c r="E47" s="21">
        <v>227457.144</v>
      </c>
      <c r="F47" s="17" t="e">
        <f t="shared" si="0"/>
        <v>#DIV/0!</v>
      </c>
      <c r="G47" s="17" t="e">
        <f t="shared" si="1"/>
        <v>#DIV/0!</v>
      </c>
    </row>
    <row r="48" spans="1:8" s="18" customFormat="1" ht="150">
      <c r="A48" s="19" t="s">
        <v>227</v>
      </c>
      <c r="B48" s="20" t="s">
        <v>228</v>
      </c>
      <c r="C48" s="21"/>
      <c r="D48" s="21"/>
      <c r="E48" s="21">
        <v>2397.047</v>
      </c>
      <c r="F48" s="17" t="e">
        <f t="shared" si="0"/>
        <v>#DIV/0!</v>
      </c>
      <c r="G48" s="17" t="e">
        <f t="shared" si="1"/>
        <v>#DIV/0!</v>
      </c>
    </row>
    <row r="49" spans="1:7" s="18" customFormat="1" ht="56.25">
      <c r="A49" s="19" t="s">
        <v>98</v>
      </c>
      <c r="B49" s="20" t="s">
        <v>118</v>
      </c>
      <c r="C49" s="21"/>
      <c r="D49" s="21"/>
      <c r="E49" s="21">
        <v>318010.61300000001</v>
      </c>
      <c r="F49" s="17" t="e">
        <f t="shared" si="0"/>
        <v>#DIV/0!</v>
      </c>
      <c r="G49" s="17" t="e">
        <f t="shared" si="1"/>
        <v>#DIV/0!</v>
      </c>
    </row>
    <row r="50" spans="1:7" s="18" customFormat="1" ht="37.5">
      <c r="A50" s="19" t="s">
        <v>99</v>
      </c>
      <c r="B50" s="20" t="s">
        <v>22</v>
      </c>
      <c r="C50" s="21"/>
      <c r="D50" s="21"/>
      <c r="E50" s="21">
        <v>3800</v>
      </c>
      <c r="F50" s="17" t="e">
        <f t="shared" si="0"/>
        <v>#DIV/0!</v>
      </c>
      <c r="G50" s="17" t="e">
        <f t="shared" si="1"/>
        <v>#DIV/0!</v>
      </c>
    </row>
    <row r="51" spans="1:7" s="18" customFormat="1" ht="75">
      <c r="A51" s="19" t="s">
        <v>100</v>
      </c>
      <c r="B51" s="20" t="s">
        <v>204</v>
      </c>
      <c r="C51" s="21"/>
      <c r="D51" s="21"/>
      <c r="E51" s="21">
        <v>3084014.074</v>
      </c>
      <c r="F51" s="17" t="e">
        <f t="shared" si="0"/>
        <v>#DIV/0!</v>
      </c>
      <c r="G51" s="17" t="e">
        <f t="shared" si="1"/>
        <v>#DIV/0!</v>
      </c>
    </row>
    <row r="52" spans="1:7" s="18" customFormat="1" ht="150">
      <c r="A52" s="19" t="s">
        <v>127</v>
      </c>
      <c r="B52" s="20" t="s">
        <v>229</v>
      </c>
      <c r="C52" s="21"/>
      <c r="D52" s="21"/>
      <c r="E52" s="21">
        <v>16601.892</v>
      </c>
      <c r="F52" s="17" t="e">
        <f t="shared" si="0"/>
        <v>#DIV/0!</v>
      </c>
      <c r="G52" s="17" t="e">
        <f t="shared" si="1"/>
        <v>#DIV/0!</v>
      </c>
    </row>
    <row r="53" spans="1:7" s="18" customFormat="1" ht="93.75">
      <c r="A53" s="19" t="s">
        <v>128</v>
      </c>
      <c r="B53" s="20" t="s">
        <v>133</v>
      </c>
      <c r="C53" s="21"/>
      <c r="D53" s="21"/>
      <c r="E53" s="21">
        <v>2329.5189999999998</v>
      </c>
      <c r="F53" s="17" t="e">
        <f t="shared" si="0"/>
        <v>#DIV/0!</v>
      </c>
      <c r="G53" s="17" t="e">
        <f t="shared" si="1"/>
        <v>#DIV/0!</v>
      </c>
    </row>
    <row r="54" spans="1:7" s="18" customFormat="1" ht="150">
      <c r="A54" s="19" t="s">
        <v>143</v>
      </c>
      <c r="B54" s="20" t="s">
        <v>144</v>
      </c>
      <c r="C54" s="21"/>
      <c r="D54" s="21"/>
      <c r="E54" s="21">
        <v>29573.348000000002</v>
      </c>
      <c r="F54" s="17" t="e">
        <f t="shared" si="0"/>
        <v>#DIV/0!</v>
      </c>
      <c r="G54" s="17" t="e">
        <f t="shared" si="1"/>
        <v>#DIV/0!</v>
      </c>
    </row>
    <row r="55" spans="1:7" s="18" customFormat="1" ht="112.5">
      <c r="A55" s="19" t="s">
        <v>12</v>
      </c>
      <c r="B55" s="20" t="s">
        <v>13</v>
      </c>
      <c r="C55" s="21"/>
      <c r="D55" s="21"/>
      <c r="E55" s="21">
        <v>6131.6480000000001</v>
      </c>
      <c r="F55" s="17" t="e">
        <f t="shared" si="0"/>
        <v>#DIV/0!</v>
      </c>
      <c r="G55" s="17" t="e">
        <f t="shared" si="1"/>
        <v>#DIV/0!</v>
      </c>
    </row>
    <row r="56" spans="1:7" s="18" customFormat="1" ht="112.5">
      <c r="A56" s="19" t="s">
        <v>162</v>
      </c>
      <c r="B56" s="20" t="s">
        <v>181</v>
      </c>
      <c r="C56" s="21"/>
      <c r="D56" s="21"/>
      <c r="E56" s="21">
        <v>587107.375</v>
      </c>
      <c r="F56" s="17" t="e">
        <f t="shared" si="0"/>
        <v>#DIV/0!</v>
      </c>
      <c r="G56" s="17" t="e">
        <f t="shared" si="1"/>
        <v>#DIV/0!</v>
      </c>
    </row>
    <row r="57" spans="1:7" s="18" customFormat="1" ht="112.5">
      <c r="A57" s="19" t="s">
        <v>163</v>
      </c>
      <c r="B57" s="20" t="s">
        <v>182</v>
      </c>
      <c r="C57" s="21"/>
      <c r="D57" s="21"/>
      <c r="E57" s="21">
        <v>77750.441999999995</v>
      </c>
      <c r="F57" s="17" t="e">
        <f t="shared" si="0"/>
        <v>#DIV/0!</v>
      </c>
      <c r="G57" s="17" t="e">
        <f t="shared" si="1"/>
        <v>#DIV/0!</v>
      </c>
    </row>
    <row r="58" spans="1:7" s="18" customFormat="1" ht="56.25">
      <c r="A58" s="19" t="s">
        <v>164</v>
      </c>
      <c r="B58" s="20" t="s">
        <v>183</v>
      </c>
      <c r="C58" s="21"/>
      <c r="D58" s="21"/>
      <c r="E58" s="21">
        <v>29564.596000000001</v>
      </c>
      <c r="F58" s="17" t="e">
        <f t="shared" si="0"/>
        <v>#DIV/0!</v>
      </c>
      <c r="G58" s="17" t="e">
        <f t="shared" si="1"/>
        <v>#DIV/0!</v>
      </c>
    </row>
    <row r="59" spans="1:7" s="18" customFormat="1" ht="75">
      <c r="A59" s="19" t="s">
        <v>256</v>
      </c>
      <c r="B59" s="20" t="s">
        <v>273</v>
      </c>
      <c r="C59" s="21"/>
      <c r="D59" s="21"/>
      <c r="E59" s="21">
        <v>1849.923</v>
      </c>
      <c r="F59" s="17" t="e">
        <f t="shared" si="0"/>
        <v>#DIV/0!</v>
      </c>
      <c r="G59" s="17" t="e">
        <f t="shared" si="1"/>
        <v>#DIV/0!</v>
      </c>
    </row>
    <row r="60" spans="1:7" s="18" customFormat="1" ht="75">
      <c r="A60" s="19" t="s">
        <v>165</v>
      </c>
      <c r="B60" s="20" t="s">
        <v>184</v>
      </c>
      <c r="C60" s="21"/>
      <c r="D60" s="21"/>
      <c r="E60" s="21">
        <v>24256.268</v>
      </c>
      <c r="F60" s="17" t="e">
        <f t="shared" si="0"/>
        <v>#DIV/0!</v>
      </c>
      <c r="G60" s="17" t="e">
        <f t="shared" si="1"/>
        <v>#DIV/0!</v>
      </c>
    </row>
    <row r="61" spans="1:7" s="18" customFormat="1" ht="93.75">
      <c r="A61" s="19" t="s">
        <v>166</v>
      </c>
      <c r="B61" s="20" t="s">
        <v>185</v>
      </c>
      <c r="C61" s="21"/>
      <c r="D61" s="21"/>
      <c r="E61" s="21">
        <v>292453.27299999999</v>
      </c>
      <c r="F61" s="17" t="e">
        <f t="shared" si="0"/>
        <v>#DIV/0!</v>
      </c>
      <c r="G61" s="17" t="e">
        <f t="shared" si="1"/>
        <v>#DIV/0!</v>
      </c>
    </row>
    <row r="62" spans="1:7" s="18" customFormat="1" ht="131.25">
      <c r="A62" s="19" t="s">
        <v>167</v>
      </c>
      <c r="B62" s="20" t="s">
        <v>186</v>
      </c>
      <c r="C62" s="21"/>
      <c r="D62" s="21"/>
      <c r="E62" s="21">
        <v>176155.9</v>
      </c>
      <c r="F62" s="17" t="e">
        <f t="shared" si="0"/>
        <v>#DIV/0!</v>
      </c>
      <c r="G62" s="17" t="e">
        <f t="shared" si="1"/>
        <v>#DIV/0!</v>
      </c>
    </row>
    <row r="63" spans="1:7" s="18" customFormat="1" ht="112.5">
      <c r="A63" s="19" t="s">
        <v>168</v>
      </c>
      <c r="B63" s="20" t="s">
        <v>187</v>
      </c>
      <c r="C63" s="21"/>
      <c r="D63" s="21"/>
      <c r="E63" s="21">
        <v>82097.770999999993</v>
      </c>
      <c r="F63" s="17" t="e">
        <f t="shared" si="0"/>
        <v>#DIV/0!</v>
      </c>
      <c r="G63" s="17" t="e">
        <f t="shared" si="1"/>
        <v>#DIV/0!</v>
      </c>
    </row>
    <row r="64" spans="1:7" s="18" customFormat="1" ht="75">
      <c r="A64" s="19" t="s">
        <v>169</v>
      </c>
      <c r="B64" s="20" t="s">
        <v>188</v>
      </c>
      <c r="C64" s="21"/>
      <c r="D64" s="21"/>
      <c r="E64" s="21">
        <v>548296.34199999995</v>
      </c>
      <c r="F64" s="17" t="e">
        <f t="shared" si="0"/>
        <v>#DIV/0!</v>
      </c>
      <c r="G64" s="17" t="e">
        <f t="shared" si="1"/>
        <v>#DIV/0!</v>
      </c>
    </row>
    <row r="65" spans="1:7" s="18" customFormat="1" ht="56.25">
      <c r="A65" s="19" t="s">
        <v>170</v>
      </c>
      <c r="B65" s="20" t="s">
        <v>117</v>
      </c>
      <c r="C65" s="21"/>
      <c r="D65" s="21"/>
      <c r="E65" s="21">
        <v>2762.9</v>
      </c>
      <c r="F65" s="17" t="e">
        <f t="shared" si="0"/>
        <v>#DIV/0!</v>
      </c>
      <c r="G65" s="17" t="e">
        <f t="shared" si="1"/>
        <v>#DIV/0!</v>
      </c>
    </row>
    <row r="66" spans="1:7" s="18" customFormat="1" ht="75">
      <c r="A66" s="19" t="s">
        <v>171</v>
      </c>
      <c r="B66" s="20" t="s">
        <v>205</v>
      </c>
      <c r="C66" s="21"/>
      <c r="D66" s="21"/>
      <c r="E66" s="21">
        <v>105382.099</v>
      </c>
      <c r="F66" s="17" t="e">
        <f t="shared" si="0"/>
        <v>#DIV/0!</v>
      </c>
      <c r="G66" s="17" t="e">
        <f t="shared" si="1"/>
        <v>#DIV/0!</v>
      </c>
    </row>
    <row r="67" spans="1:7" s="18" customFormat="1" ht="56.25">
      <c r="A67" s="19" t="s">
        <v>172</v>
      </c>
      <c r="B67" s="20" t="s">
        <v>189</v>
      </c>
      <c r="C67" s="21"/>
      <c r="D67" s="21"/>
      <c r="E67" s="21">
        <v>2057.3449999999998</v>
      </c>
      <c r="F67" s="17" t="e">
        <f t="shared" si="0"/>
        <v>#DIV/0!</v>
      </c>
      <c r="G67" s="17" t="e">
        <f t="shared" si="1"/>
        <v>#DIV/0!</v>
      </c>
    </row>
    <row r="68" spans="1:7" s="18" customFormat="1" ht="75">
      <c r="A68" s="19" t="s">
        <v>257</v>
      </c>
      <c r="B68" s="20" t="s">
        <v>272</v>
      </c>
      <c r="C68" s="21"/>
      <c r="D68" s="21"/>
      <c r="E68" s="21">
        <v>21561</v>
      </c>
      <c r="F68" s="17" t="e">
        <f t="shared" si="0"/>
        <v>#DIV/0!</v>
      </c>
      <c r="G68" s="17" t="e">
        <f t="shared" si="1"/>
        <v>#DIV/0!</v>
      </c>
    </row>
    <row r="69" spans="1:7" s="18" customFormat="1" ht="93.75">
      <c r="A69" s="19" t="s">
        <v>173</v>
      </c>
      <c r="B69" s="20" t="s">
        <v>190</v>
      </c>
      <c r="C69" s="21"/>
      <c r="D69" s="21"/>
      <c r="E69" s="21">
        <v>10798.4</v>
      </c>
      <c r="F69" s="17" t="e">
        <f t="shared" si="0"/>
        <v>#DIV/0!</v>
      </c>
      <c r="G69" s="17" t="e">
        <f t="shared" si="1"/>
        <v>#DIV/0!</v>
      </c>
    </row>
    <row r="70" spans="1:7" s="18" customFormat="1" ht="131.25">
      <c r="A70" s="19" t="s">
        <v>174</v>
      </c>
      <c r="B70" s="20" t="s">
        <v>191</v>
      </c>
      <c r="C70" s="21"/>
      <c r="D70" s="21"/>
      <c r="E70" s="21">
        <v>11758.99</v>
      </c>
      <c r="F70" s="17" t="e">
        <f t="shared" si="0"/>
        <v>#DIV/0!</v>
      </c>
      <c r="G70" s="17" t="e">
        <f t="shared" si="1"/>
        <v>#DIV/0!</v>
      </c>
    </row>
    <row r="71" spans="1:7" s="18" customFormat="1" ht="112.5">
      <c r="A71" s="19" t="s">
        <v>175</v>
      </c>
      <c r="B71" s="20" t="s">
        <v>192</v>
      </c>
      <c r="C71" s="21"/>
      <c r="D71" s="21"/>
      <c r="E71" s="21">
        <v>3006.8</v>
      </c>
      <c r="F71" s="17" t="e">
        <f t="shared" si="0"/>
        <v>#DIV/0!</v>
      </c>
      <c r="G71" s="17" t="e">
        <f t="shared" si="1"/>
        <v>#DIV/0!</v>
      </c>
    </row>
    <row r="72" spans="1:7" s="18" customFormat="1" ht="56.25">
      <c r="A72" s="19" t="s">
        <v>176</v>
      </c>
      <c r="B72" s="20" t="s">
        <v>193</v>
      </c>
      <c r="C72" s="21"/>
      <c r="D72" s="21"/>
      <c r="E72" s="21">
        <v>3461.9760000000001</v>
      </c>
      <c r="F72" s="17" t="e">
        <f t="shared" ref="F72:F135" si="2">E72/C72</f>
        <v>#DIV/0!</v>
      </c>
      <c r="G72" s="17" t="e">
        <f t="shared" ref="G72:G135" si="3">E72/D72</f>
        <v>#DIV/0!</v>
      </c>
    </row>
    <row r="73" spans="1:7" s="18" customFormat="1" ht="75">
      <c r="A73" s="19" t="s">
        <v>177</v>
      </c>
      <c r="B73" s="20" t="s">
        <v>194</v>
      </c>
      <c r="C73" s="21"/>
      <c r="D73" s="21"/>
      <c r="E73" s="21">
        <v>96587.7</v>
      </c>
      <c r="F73" s="17" t="e">
        <f t="shared" si="2"/>
        <v>#DIV/0!</v>
      </c>
      <c r="G73" s="17" t="e">
        <f t="shared" si="3"/>
        <v>#DIV/0!</v>
      </c>
    </row>
    <row r="74" spans="1:7" s="18" customFormat="1" ht="75">
      <c r="A74" s="19" t="s">
        <v>258</v>
      </c>
      <c r="B74" s="20" t="s">
        <v>271</v>
      </c>
      <c r="C74" s="21"/>
      <c r="D74" s="21"/>
      <c r="E74" s="21">
        <v>1799.9690000000001</v>
      </c>
      <c r="F74" s="17" t="e">
        <f t="shared" si="2"/>
        <v>#DIV/0!</v>
      </c>
      <c r="G74" s="17" t="e">
        <f t="shared" si="3"/>
        <v>#DIV/0!</v>
      </c>
    </row>
    <row r="75" spans="1:7" s="18" customFormat="1" ht="56.25">
      <c r="A75" s="19" t="s">
        <v>178</v>
      </c>
      <c r="B75" s="20" t="s">
        <v>195</v>
      </c>
      <c r="C75" s="21"/>
      <c r="D75" s="21"/>
      <c r="E75" s="21">
        <v>34381</v>
      </c>
      <c r="F75" s="17" t="e">
        <f t="shared" si="2"/>
        <v>#DIV/0!</v>
      </c>
      <c r="G75" s="17" t="e">
        <f t="shared" si="3"/>
        <v>#DIV/0!</v>
      </c>
    </row>
    <row r="76" spans="1:7" s="18" customFormat="1" ht="56.25">
      <c r="A76" s="19" t="s">
        <v>179</v>
      </c>
      <c r="B76" s="20" t="s">
        <v>196</v>
      </c>
      <c r="C76" s="21"/>
      <c r="D76" s="21"/>
      <c r="E76" s="21">
        <v>30084</v>
      </c>
      <c r="F76" s="17" t="e">
        <f t="shared" si="2"/>
        <v>#DIV/0!</v>
      </c>
      <c r="G76" s="17" t="e">
        <f t="shared" si="3"/>
        <v>#DIV/0!</v>
      </c>
    </row>
    <row r="77" spans="1:7" s="18" customFormat="1" ht="93.75">
      <c r="A77" s="19" t="s">
        <v>180</v>
      </c>
      <c r="B77" s="20" t="s">
        <v>197</v>
      </c>
      <c r="C77" s="21"/>
      <c r="D77" s="21"/>
      <c r="E77" s="21">
        <v>19591.3</v>
      </c>
      <c r="F77" s="17" t="e">
        <f t="shared" si="2"/>
        <v>#DIV/0!</v>
      </c>
      <c r="G77" s="17" t="e">
        <f t="shared" si="3"/>
        <v>#DIV/0!</v>
      </c>
    </row>
    <row r="78" spans="1:7" s="18" customFormat="1" ht="56.25">
      <c r="A78" s="19" t="s">
        <v>259</v>
      </c>
      <c r="B78" s="20" t="s">
        <v>270</v>
      </c>
      <c r="C78" s="21"/>
      <c r="D78" s="21"/>
      <c r="E78" s="21">
        <v>28663.687999999998</v>
      </c>
      <c r="F78" s="17" t="e">
        <f t="shared" si="2"/>
        <v>#DIV/0!</v>
      </c>
      <c r="G78" s="17" t="e">
        <f t="shared" si="3"/>
        <v>#DIV/0!</v>
      </c>
    </row>
    <row r="79" spans="1:7" s="18" customFormat="1" ht="93.75">
      <c r="A79" s="19" t="s">
        <v>206</v>
      </c>
      <c r="B79" s="20" t="s">
        <v>254</v>
      </c>
      <c r="C79" s="21"/>
      <c r="D79" s="21"/>
      <c r="E79" s="21">
        <v>71694.417000000001</v>
      </c>
      <c r="F79" s="17" t="e">
        <f t="shared" si="2"/>
        <v>#DIV/0!</v>
      </c>
      <c r="G79" s="17" t="e">
        <f t="shared" si="3"/>
        <v>#DIV/0!</v>
      </c>
    </row>
    <row r="80" spans="1:7" s="18" customFormat="1" ht="75">
      <c r="A80" s="19" t="s">
        <v>207</v>
      </c>
      <c r="B80" s="20" t="s">
        <v>220</v>
      </c>
      <c r="C80" s="21"/>
      <c r="D80" s="21"/>
      <c r="E80" s="21">
        <v>319.15100000000001</v>
      </c>
      <c r="F80" s="17" t="e">
        <f t="shared" si="2"/>
        <v>#DIV/0!</v>
      </c>
      <c r="G80" s="17" t="e">
        <f t="shared" si="3"/>
        <v>#DIV/0!</v>
      </c>
    </row>
    <row r="81" spans="1:7" s="18" customFormat="1" ht="93.75">
      <c r="A81" s="19" t="s">
        <v>208</v>
      </c>
      <c r="B81" s="20" t="s">
        <v>221</v>
      </c>
      <c r="C81" s="21"/>
      <c r="D81" s="21"/>
      <c r="E81" s="21">
        <v>348.31</v>
      </c>
      <c r="F81" s="17" t="e">
        <f t="shared" si="2"/>
        <v>#DIV/0!</v>
      </c>
      <c r="G81" s="17" t="e">
        <f t="shared" si="3"/>
        <v>#DIV/0!</v>
      </c>
    </row>
    <row r="82" spans="1:7" s="18" customFormat="1" ht="93.75">
      <c r="A82" s="19" t="s">
        <v>230</v>
      </c>
      <c r="B82" s="20" t="s">
        <v>231</v>
      </c>
      <c r="C82" s="21"/>
      <c r="D82" s="21"/>
      <c r="E82" s="21">
        <v>1704.2</v>
      </c>
      <c r="F82" s="17" t="e">
        <f t="shared" si="2"/>
        <v>#DIV/0!</v>
      </c>
      <c r="G82" s="17" t="e">
        <f t="shared" si="3"/>
        <v>#DIV/0!</v>
      </c>
    </row>
    <row r="83" spans="1:7" s="18" customFormat="1" ht="93.75">
      <c r="A83" s="19" t="s">
        <v>232</v>
      </c>
      <c r="B83" s="20" t="s">
        <v>233</v>
      </c>
      <c r="C83" s="21"/>
      <c r="D83" s="21"/>
      <c r="E83" s="21">
        <v>289058.22899999999</v>
      </c>
      <c r="F83" s="17" t="e">
        <f t="shared" si="2"/>
        <v>#DIV/0!</v>
      </c>
      <c r="G83" s="17" t="e">
        <f t="shared" si="3"/>
        <v>#DIV/0!</v>
      </c>
    </row>
    <row r="84" spans="1:7" s="18" customFormat="1" ht="131.25">
      <c r="A84" s="19" t="s">
        <v>234</v>
      </c>
      <c r="B84" s="20" t="s">
        <v>239</v>
      </c>
      <c r="C84" s="21"/>
      <c r="D84" s="21"/>
      <c r="E84" s="21">
        <v>132846.70000000001</v>
      </c>
      <c r="F84" s="17" t="e">
        <f t="shared" si="2"/>
        <v>#DIV/0!</v>
      </c>
      <c r="G84" s="17" t="e">
        <f t="shared" si="3"/>
        <v>#DIV/0!</v>
      </c>
    </row>
    <row r="85" spans="1:7" s="18" customFormat="1" ht="93.75">
      <c r="A85" s="19" t="s">
        <v>260</v>
      </c>
      <c r="B85" s="20" t="s">
        <v>269</v>
      </c>
      <c r="C85" s="21"/>
      <c r="D85" s="21"/>
      <c r="E85" s="21">
        <v>4960.6440000000002</v>
      </c>
      <c r="F85" s="17" t="e">
        <f t="shared" si="2"/>
        <v>#DIV/0!</v>
      </c>
      <c r="G85" s="17" t="e">
        <f t="shared" si="3"/>
        <v>#DIV/0!</v>
      </c>
    </row>
    <row r="86" spans="1:7" s="18" customFormat="1" ht="93.75">
      <c r="A86" s="19" t="s">
        <v>235</v>
      </c>
      <c r="B86" s="20" t="s">
        <v>237</v>
      </c>
      <c r="C86" s="21"/>
      <c r="D86" s="21"/>
      <c r="E86" s="21">
        <v>22065.717000000001</v>
      </c>
      <c r="F86" s="17" t="e">
        <f t="shared" si="2"/>
        <v>#DIV/0!</v>
      </c>
      <c r="G86" s="17" t="e">
        <f t="shared" si="3"/>
        <v>#DIV/0!</v>
      </c>
    </row>
    <row r="87" spans="1:7" s="18" customFormat="1" ht="93.75">
      <c r="A87" s="19" t="s">
        <v>236</v>
      </c>
      <c r="B87" s="20" t="s">
        <v>238</v>
      </c>
      <c r="C87" s="21"/>
      <c r="D87" s="21"/>
      <c r="E87" s="21">
        <v>35088.800000000003</v>
      </c>
      <c r="F87" s="17" t="e">
        <f t="shared" si="2"/>
        <v>#DIV/0!</v>
      </c>
      <c r="G87" s="17" t="e">
        <f t="shared" si="3"/>
        <v>#DIV/0!</v>
      </c>
    </row>
    <row r="88" spans="1:7" s="18" customFormat="1" ht="56.25">
      <c r="A88" s="19" t="s">
        <v>261</v>
      </c>
      <c r="B88" s="20" t="s">
        <v>268</v>
      </c>
      <c r="C88" s="21"/>
      <c r="D88" s="21"/>
      <c r="E88" s="21">
        <v>11393.888999999999</v>
      </c>
      <c r="F88" s="17" t="e">
        <f t="shared" si="2"/>
        <v>#DIV/0!</v>
      </c>
      <c r="G88" s="17" t="e">
        <f t="shared" si="3"/>
        <v>#DIV/0!</v>
      </c>
    </row>
    <row r="89" spans="1:7" s="18" customFormat="1" ht="56.25">
      <c r="A89" s="19" t="s">
        <v>263</v>
      </c>
      <c r="B89" s="20" t="s">
        <v>267</v>
      </c>
      <c r="C89" s="21"/>
      <c r="D89" s="21"/>
      <c r="E89" s="21">
        <v>5494.1490000000003</v>
      </c>
      <c r="F89" s="17" t="e">
        <f t="shared" si="2"/>
        <v>#DIV/0!</v>
      </c>
      <c r="G89" s="17" t="e">
        <f t="shared" si="3"/>
        <v>#DIV/0!</v>
      </c>
    </row>
    <row r="90" spans="1:7" s="18" customFormat="1" ht="93.75">
      <c r="A90" s="19" t="s">
        <v>264</v>
      </c>
      <c r="B90" s="20" t="s">
        <v>266</v>
      </c>
      <c r="C90" s="21"/>
      <c r="D90" s="21"/>
      <c r="E90" s="21">
        <v>7853.3209999999999</v>
      </c>
      <c r="F90" s="17" t="e">
        <f t="shared" si="2"/>
        <v>#DIV/0!</v>
      </c>
      <c r="G90" s="17" t="e">
        <f t="shared" si="3"/>
        <v>#DIV/0!</v>
      </c>
    </row>
    <row r="91" spans="1:7" s="18" customFormat="1" ht="93.75">
      <c r="A91" s="19" t="s">
        <v>262</v>
      </c>
      <c r="B91" s="20" t="s">
        <v>265</v>
      </c>
      <c r="C91" s="21"/>
      <c r="D91" s="21"/>
      <c r="E91" s="21">
        <v>861938.8</v>
      </c>
      <c r="F91" s="17" t="e">
        <f t="shared" si="2"/>
        <v>#DIV/0!</v>
      </c>
      <c r="G91" s="17" t="e">
        <f t="shared" si="3"/>
        <v>#DIV/0!</v>
      </c>
    </row>
    <row r="92" spans="1:7" s="29" customFormat="1" ht="37.5">
      <c r="A92" s="14" t="s">
        <v>134</v>
      </c>
      <c r="B92" s="28" t="s">
        <v>23</v>
      </c>
      <c r="C92" s="16">
        <v>5640243.9000000004</v>
      </c>
      <c r="D92" s="16">
        <v>6171577</v>
      </c>
      <c r="E92" s="16">
        <v>5984033.0259999996</v>
      </c>
      <c r="F92" s="17">
        <f t="shared" si="2"/>
        <v>1.0609528829063579</v>
      </c>
      <c r="G92" s="17">
        <f t="shared" si="3"/>
        <v>0.96961166100657892</v>
      </c>
    </row>
    <row r="93" spans="1:7" s="18" customFormat="1" ht="56.25">
      <c r="A93" s="19" t="s">
        <v>101</v>
      </c>
      <c r="B93" s="20" t="s">
        <v>89</v>
      </c>
      <c r="C93" s="21"/>
      <c r="D93" s="21"/>
      <c r="E93" s="21">
        <v>3143035.7319999998</v>
      </c>
      <c r="F93" s="17" t="e">
        <f t="shared" si="2"/>
        <v>#DIV/0!</v>
      </c>
      <c r="G93" s="17" t="e">
        <f t="shared" si="3"/>
        <v>#DIV/0!</v>
      </c>
    </row>
    <row r="94" spans="1:7" s="18" customFormat="1" ht="93.75">
      <c r="A94" s="19" t="s">
        <v>102</v>
      </c>
      <c r="B94" s="20" t="s">
        <v>103</v>
      </c>
      <c r="C94" s="21"/>
      <c r="D94" s="21"/>
      <c r="E94" s="21">
        <v>154563.516</v>
      </c>
      <c r="F94" s="17" t="e">
        <f t="shared" si="2"/>
        <v>#DIV/0!</v>
      </c>
      <c r="G94" s="17" t="e">
        <f t="shared" si="3"/>
        <v>#DIV/0!</v>
      </c>
    </row>
    <row r="95" spans="1:7" s="18" customFormat="1" ht="93.75">
      <c r="A95" s="19" t="s">
        <v>274</v>
      </c>
      <c r="B95" s="20" t="s">
        <v>275</v>
      </c>
      <c r="C95" s="21"/>
      <c r="D95" s="21"/>
      <c r="E95" s="21">
        <v>1329.991</v>
      </c>
      <c r="F95" s="17" t="e">
        <f t="shared" si="2"/>
        <v>#DIV/0!</v>
      </c>
      <c r="G95" s="17" t="e">
        <f t="shared" si="3"/>
        <v>#DIV/0!</v>
      </c>
    </row>
    <row r="96" spans="1:7" s="18" customFormat="1" ht="93.75">
      <c r="A96" s="19" t="s">
        <v>104</v>
      </c>
      <c r="B96" s="20" t="s">
        <v>24</v>
      </c>
      <c r="C96" s="21"/>
      <c r="D96" s="21"/>
      <c r="E96" s="21">
        <v>153.095</v>
      </c>
      <c r="F96" s="17" t="e">
        <f t="shared" si="2"/>
        <v>#DIV/0!</v>
      </c>
      <c r="G96" s="17" t="e">
        <f t="shared" si="3"/>
        <v>#DIV/0!</v>
      </c>
    </row>
    <row r="97" spans="1:7" s="18" customFormat="1" ht="93.75">
      <c r="A97" s="19" t="s">
        <v>105</v>
      </c>
      <c r="B97" s="20" t="s">
        <v>25</v>
      </c>
      <c r="C97" s="21"/>
      <c r="D97" s="21"/>
      <c r="E97" s="21">
        <v>1514.5450000000001</v>
      </c>
      <c r="F97" s="17" t="e">
        <f t="shared" si="2"/>
        <v>#DIV/0!</v>
      </c>
      <c r="G97" s="17" t="e">
        <f t="shared" si="3"/>
        <v>#DIV/0!</v>
      </c>
    </row>
    <row r="98" spans="1:7" s="18" customFormat="1" ht="75">
      <c r="A98" s="19" t="s">
        <v>106</v>
      </c>
      <c r="B98" s="20" t="s">
        <v>26</v>
      </c>
      <c r="C98" s="21"/>
      <c r="D98" s="21"/>
      <c r="E98" s="21">
        <v>38881.4</v>
      </c>
      <c r="F98" s="17" t="e">
        <f t="shared" si="2"/>
        <v>#DIV/0!</v>
      </c>
      <c r="G98" s="17" t="e">
        <f t="shared" si="3"/>
        <v>#DIV/0!</v>
      </c>
    </row>
    <row r="99" spans="1:7" s="18" customFormat="1" ht="56.25">
      <c r="A99" s="19" t="s">
        <v>107</v>
      </c>
      <c r="B99" s="20" t="s">
        <v>108</v>
      </c>
      <c r="C99" s="21"/>
      <c r="D99" s="21"/>
      <c r="E99" s="21">
        <v>105497.78</v>
      </c>
      <c r="F99" s="17" t="e">
        <f t="shared" si="2"/>
        <v>#DIV/0!</v>
      </c>
      <c r="G99" s="17" t="e">
        <f t="shared" si="3"/>
        <v>#DIV/0!</v>
      </c>
    </row>
    <row r="100" spans="1:7" s="18" customFormat="1" ht="56.25">
      <c r="A100" s="19" t="s">
        <v>109</v>
      </c>
      <c r="B100" s="20" t="s">
        <v>91</v>
      </c>
      <c r="C100" s="21"/>
      <c r="D100" s="21"/>
      <c r="E100" s="21">
        <v>22389.41</v>
      </c>
      <c r="F100" s="17" t="e">
        <f t="shared" si="2"/>
        <v>#DIV/0!</v>
      </c>
      <c r="G100" s="17" t="e">
        <f t="shared" si="3"/>
        <v>#DIV/0!</v>
      </c>
    </row>
    <row r="101" spans="1:7" s="18" customFormat="1" ht="75">
      <c r="A101" s="19" t="s">
        <v>110</v>
      </c>
      <c r="B101" s="20" t="s">
        <v>27</v>
      </c>
      <c r="C101" s="21"/>
      <c r="D101" s="21"/>
      <c r="E101" s="21">
        <v>24481.030999999999</v>
      </c>
      <c r="F101" s="17" t="e">
        <f t="shared" si="2"/>
        <v>#DIV/0!</v>
      </c>
      <c r="G101" s="17" t="e">
        <f t="shared" si="3"/>
        <v>#DIV/0!</v>
      </c>
    </row>
    <row r="102" spans="1:7" s="18" customFormat="1" ht="75">
      <c r="A102" s="19" t="s">
        <v>111</v>
      </c>
      <c r="B102" s="20" t="s">
        <v>209</v>
      </c>
      <c r="C102" s="21"/>
      <c r="D102" s="21"/>
      <c r="E102" s="21">
        <v>1091348.807</v>
      </c>
      <c r="F102" s="17" t="e">
        <f t="shared" si="2"/>
        <v>#DIV/0!</v>
      </c>
      <c r="G102" s="17" t="e">
        <f t="shared" si="3"/>
        <v>#DIV/0!</v>
      </c>
    </row>
    <row r="103" spans="1:7" s="18" customFormat="1" ht="131.25">
      <c r="A103" s="19" t="s">
        <v>112</v>
      </c>
      <c r="B103" s="20" t="s">
        <v>129</v>
      </c>
      <c r="C103" s="21"/>
      <c r="D103" s="21"/>
      <c r="E103" s="21">
        <v>13719.782999999999</v>
      </c>
      <c r="F103" s="17" t="e">
        <f t="shared" si="2"/>
        <v>#DIV/0!</v>
      </c>
      <c r="G103" s="17" t="e">
        <f t="shared" si="3"/>
        <v>#DIV/0!</v>
      </c>
    </row>
    <row r="104" spans="1:7" s="30" customFormat="1" ht="93.75">
      <c r="A104" s="19" t="s">
        <v>14</v>
      </c>
      <c r="B104" s="20" t="s">
        <v>210</v>
      </c>
      <c r="C104" s="21"/>
      <c r="D104" s="21"/>
      <c r="E104" s="21">
        <v>648456.26199999999</v>
      </c>
      <c r="F104" s="17" t="e">
        <f t="shared" si="2"/>
        <v>#DIV/0!</v>
      </c>
      <c r="G104" s="17" t="e">
        <f t="shared" si="3"/>
        <v>#DIV/0!</v>
      </c>
    </row>
    <row r="105" spans="1:7" s="30" customFormat="1" ht="112.5">
      <c r="A105" s="19" t="s">
        <v>15</v>
      </c>
      <c r="B105" s="20" t="s">
        <v>16</v>
      </c>
      <c r="C105" s="21"/>
      <c r="D105" s="21"/>
      <c r="E105" s="21">
        <v>123275.43799999999</v>
      </c>
      <c r="F105" s="17" t="e">
        <f t="shared" si="2"/>
        <v>#DIV/0!</v>
      </c>
      <c r="G105" s="17" t="e">
        <f t="shared" si="3"/>
        <v>#DIV/0!</v>
      </c>
    </row>
    <row r="106" spans="1:7" s="30" customFormat="1" ht="168.75">
      <c r="A106" s="19" t="s">
        <v>17</v>
      </c>
      <c r="B106" s="20" t="s">
        <v>18</v>
      </c>
      <c r="C106" s="21"/>
      <c r="D106" s="21"/>
      <c r="E106" s="21">
        <v>233606.72</v>
      </c>
      <c r="F106" s="17" t="e">
        <f t="shared" si="2"/>
        <v>#DIV/0!</v>
      </c>
      <c r="G106" s="17" t="e">
        <f t="shared" si="3"/>
        <v>#DIV/0!</v>
      </c>
    </row>
    <row r="107" spans="1:7" s="30" customFormat="1" ht="131.25">
      <c r="A107" s="19" t="s">
        <v>19</v>
      </c>
      <c r="B107" s="20" t="s">
        <v>20</v>
      </c>
      <c r="C107" s="21"/>
      <c r="D107" s="21"/>
      <c r="E107" s="21">
        <v>56772.648000000001</v>
      </c>
      <c r="F107" s="17" t="e">
        <f t="shared" si="2"/>
        <v>#DIV/0!</v>
      </c>
      <c r="G107" s="17" t="e">
        <f t="shared" si="3"/>
        <v>#DIV/0!</v>
      </c>
    </row>
    <row r="108" spans="1:7" s="30" customFormat="1" ht="75">
      <c r="A108" s="19" t="s">
        <v>276</v>
      </c>
      <c r="B108" s="20" t="s">
        <v>281</v>
      </c>
      <c r="C108" s="21"/>
      <c r="D108" s="21"/>
      <c r="E108" s="21">
        <v>11980.2</v>
      </c>
      <c r="F108" s="17" t="e">
        <f t="shared" si="2"/>
        <v>#DIV/0!</v>
      </c>
      <c r="G108" s="17" t="e">
        <f t="shared" si="3"/>
        <v>#DIV/0!</v>
      </c>
    </row>
    <row r="109" spans="1:7" s="30" customFormat="1" ht="56.25">
      <c r="A109" s="19" t="s">
        <v>277</v>
      </c>
      <c r="B109" s="20" t="s">
        <v>280</v>
      </c>
      <c r="C109" s="21"/>
      <c r="D109" s="21"/>
      <c r="E109" s="21">
        <v>20716.759699999999</v>
      </c>
      <c r="F109" s="17" t="e">
        <f t="shared" si="2"/>
        <v>#DIV/0!</v>
      </c>
      <c r="G109" s="17" t="e">
        <f t="shared" si="3"/>
        <v>#DIV/0!</v>
      </c>
    </row>
    <row r="110" spans="1:7" s="30" customFormat="1" ht="168.75">
      <c r="A110" s="19" t="s">
        <v>211</v>
      </c>
      <c r="B110" s="20" t="s">
        <v>243</v>
      </c>
      <c r="C110" s="21"/>
      <c r="D110" s="21"/>
      <c r="E110" s="21">
        <v>1128965.9439999999</v>
      </c>
      <c r="F110" s="17" t="e">
        <f t="shared" si="2"/>
        <v>#DIV/0!</v>
      </c>
      <c r="G110" s="17" t="e">
        <f t="shared" si="3"/>
        <v>#DIV/0!</v>
      </c>
    </row>
    <row r="111" spans="1:7" s="30" customFormat="1" ht="93.75">
      <c r="A111" s="19" t="s">
        <v>241</v>
      </c>
      <c r="B111" s="20" t="s">
        <v>242</v>
      </c>
      <c r="C111" s="21"/>
      <c r="D111" s="21"/>
      <c r="E111" s="21">
        <v>31934.36</v>
      </c>
      <c r="F111" s="17" t="e">
        <f t="shared" si="2"/>
        <v>#DIV/0!</v>
      </c>
      <c r="G111" s="17" t="e">
        <f t="shared" si="3"/>
        <v>#DIV/0!</v>
      </c>
    </row>
    <row r="112" spans="1:7" s="30" customFormat="1" ht="187.5">
      <c r="A112" s="19" t="s">
        <v>278</v>
      </c>
      <c r="B112" s="20" t="s">
        <v>279</v>
      </c>
      <c r="C112" s="21"/>
      <c r="D112" s="21"/>
      <c r="E112" s="21">
        <v>652212.19999999995</v>
      </c>
      <c r="F112" s="17" t="e">
        <f t="shared" si="2"/>
        <v>#DIV/0!</v>
      </c>
      <c r="G112" s="17" t="e">
        <f t="shared" si="3"/>
        <v>#DIV/0!</v>
      </c>
    </row>
    <row r="113" spans="1:7" s="30" customFormat="1" ht="37.5">
      <c r="A113" s="19" t="s">
        <v>212</v>
      </c>
      <c r="B113" s="20" t="s">
        <v>240</v>
      </c>
      <c r="C113" s="21"/>
      <c r="D113" s="21"/>
      <c r="E113" s="21">
        <v>171972.11499999999</v>
      </c>
      <c r="F113" s="17" t="e">
        <f t="shared" si="2"/>
        <v>#DIV/0!</v>
      </c>
      <c r="G113" s="17" t="e">
        <f t="shared" si="3"/>
        <v>#DIV/0!</v>
      </c>
    </row>
    <row r="114" spans="1:7" s="30" customFormat="1" ht="18.75">
      <c r="A114" s="14" t="s">
        <v>92</v>
      </c>
      <c r="B114" s="15" t="s">
        <v>113</v>
      </c>
      <c r="C114" s="16">
        <v>225051.6</v>
      </c>
      <c r="D114" s="16">
        <v>4305853.7</v>
      </c>
      <c r="E114" s="16">
        <v>5341862.3310000002</v>
      </c>
      <c r="F114" s="17">
        <f t="shared" si="2"/>
        <v>23.736166865732127</v>
      </c>
      <c r="G114" s="17">
        <f t="shared" si="3"/>
        <v>1.2406046984364565</v>
      </c>
    </row>
    <row r="115" spans="1:7" s="30" customFormat="1" ht="75">
      <c r="A115" s="19" t="s">
        <v>93</v>
      </c>
      <c r="B115" s="20" t="s">
        <v>119</v>
      </c>
      <c r="C115" s="21"/>
      <c r="D115" s="21"/>
      <c r="E115" s="21">
        <v>9755.0360000000001</v>
      </c>
      <c r="F115" s="17" t="e">
        <f t="shared" si="2"/>
        <v>#DIV/0!</v>
      </c>
      <c r="G115" s="17" t="e">
        <f t="shared" si="3"/>
        <v>#DIV/0!</v>
      </c>
    </row>
    <row r="116" spans="1:7" s="30" customFormat="1" ht="93.75">
      <c r="A116" s="19" t="s">
        <v>114</v>
      </c>
      <c r="B116" s="20" t="s">
        <v>21</v>
      </c>
      <c r="C116" s="21"/>
      <c r="D116" s="21"/>
      <c r="E116" s="21">
        <v>3349.6950000000002</v>
      </c>
      <c r="F116" s="17" t="e">
        <f t="shared" si="2"/>
        <v>#DIV/0!</v>
      </c>
      <c r="G116" s="17" t="e">
        <f t="shared" si="3"/>
        <v>#DIV/0!</v>
      </c>
    </row>
    <row r="117" spans="1:7" s="30" customFormat="1" ht="131.25">
      <c r="A117" s="19" t="s">
        <v>96</v>
      </c>
      <c r="B117" s="20" t="s">
        <v>222</v>
      </c>
      <c r="C117" s="21"/>
      <c r="D117" s="21"/>
      <c r="E117" s="21">
        <v>315261.25400000002</v>
      </c>
      <c r="F117" s="17" t="e">
        <f t="shared" si="2"/>
        <v>#DIV/0!</v>
      </c>
      <c r="G117" s="17" t="e">
        <f t="shared" si="3"/>
        <v>#DIV/0!</v>
      </c>
    </row>
    <row r="118" spans="1:7" s="30" customFormat="1" ht="75">
      <c r="A118" s="19" t="s">
        <v>244</v>
      </c>
      <c r="B118" s="20" t="s">
        <v>245</v>
      </c>
      <c r="C118" s="21"/>
      <c r="D118" s="21"/>
      <c r="E118" s="21">
        <v>100</v>
      </c>
      <c r="F118" s="17" t="e">
        <f t="shared" si="2"/>
        <v>#DIV/0!</v>
      </c>
      <c r="G118" s="17" t="e">
        <f t="shared" si="3"/>
        <v>#DIV/0!</v>
      </c>
    </row>
    <row r="119" spans="1:7" s="30" customFormat="1" ht="112.5">
      <c r="A119" s="19" t="s">
        <v>246</v>
      </c>
      <c r="B119" s="20" t="s">
        <v>247</v>
      </c>
      <c r="C119" s="21"/>
      <c r="D119" s="21"/>
      <c r="E119" s="21">
        <v>963</v>
      </c>
      <c r="F119" s="17" t="e">
        <f t="shared" si="2"/>
        <v>#DIV/0!</v>
      </c>
      <c r="G119" s="17" t="e">
        <f t="shared" si="3"/>
        <v>#DIV/0!</v>
      </c>
    </row>
    <row r="120" spans="1:7" s="30" customFormat="1" ht="75">
      <c r="A120" s="19" t="s">
        <v>138</v>
      </c>
      <c r="B120" s="20" t="s">
        <v>139</v>
      </c>
      <c r="C120" s="21"/>
      <c r="D120" s="21"/>
      <c r="E120" s="21">
        <v>10</v>
      </c>
      <c r="F120" s="17" t="e">
        <f t="shared" si="2"/>
        <v>#DIV/0!</v>
      </c>
      <c r="G120" s="17" t="e">
        <f t="shared" si="3"/>
        <v>#DIV/0!</v>
      </c>
    </row>
    <row r="121" spans="1:7" s="30" customFormat="1" ht="131.25">
      <c r="A121" s="19" t="s">
        <v>145</v>
      </c>
      <c r="B121" s="20" t="s">
        <v>146</v>
      </c>
      <c r="C121" s="21"/>
      <c r="D121" s="21"/>
      <c r="E121" s="21">
        <v>1587</v>
      </c>
      <c r="F121" s="17" t="e">
        <f t="shared" si="2"/>
        <v>#DIV/0!</v>
      </c>
      <c r="G121" s="17" t="e">
        <f t="shared" si="3"/>
        <v>#DIV/0!</v>
      </c>
    </row>
    <row r="122" spans="1:7" s="30" customFormat="1" ht="168.75">
      <c r="A122" s="19" t="s">
        <v>147</v>
      </c>
      <c r="B122" s="20" t="s">
        <v>148</v>
      </c>
      <c r="C122" s="21"/>
      <c r="D122" s="21"/>
      <c r="E122" s="21">
        <v>1920</v>
      </c>
      <c r="F122" s="17" t="e">
        <f t="shared" si="2"/>
        <v>#DIV/0!</v>
      </c>
      <c r="G122" s="17" t="e">
        <f t="shared" si="3"/>
        <v>#DIV/0!</v>
      </c>
    </row>
    <row r="123" spans="1:7" s="30" customFormat="1" ht="75">
      <c r="A123" s="19" t="s">
        <v>149</v>
      </c>
      <c r="B123" s="20" t="s">
        <v>150</v>
      </c>
      <c r="C123" s="21"/>
      <c r="D123" s="21"/>
      <c r="E123" s="21">
        <v>65502.19</v>
      </c>
      <c r="F123" s="17" t="e">
        <f t="shared" si="2"/>
        <v>#DIV/0!</v>
      </c>
      <c r="G123" s="17" t="e">
        <f t="shared" si="3"/>
        <v>#DIV/0!</v>
      </c>
    </row>
    <row r="124" spans="1:7" s="30" customFormat="1" ht="93.75">
      <c r="A124" s="19" t="s">
        <v>198</v>
      </c>
      <c r="B124" s="20" t="s">
        <v>255</v>
      </c>
      <c r="C124" s="21"/>
      <c r="D124" s="21"/>
      <c r="E124" s="21">
        <v>1400</v>
      </c>
      <c r="F124" s="17" t="e">
        <f t="shared" si="2"/>
        <v>#DIV/0!</v>
      </c>
      <c r="G124" s="17" t="e">
        <f t="shared" si="3"/>
        <v>#DIV/0!</v>
      </c>
    </row>
    <row r="125" spans="1:7" s="30" customFormat="1" ht="112.5">
      <c r="A125" s="19" t="s">
        <v>199</v>
      </c>
      <c r="B125" s="20" t="s">
        <v>202</v>
      </c>
      <c r="C125" s="21"/>
      <c r="D125" s="21"/>
      <c r="E125" s="21">
        <v>650</v>
      </c>
      <c r="F125" s="17" t="e">
        <f t="shared" si="2"/>
        <v>#DIV/0!</v>
      </c>
      <c r="G125" s="17" t="e">
        <f t="shared" si="3"/>
        <v>#DIV/0!</v>
      </c>
    </row>
    <row r="126" spans="1:7" s="30" customFormat="1" ht="112.5">
      <c r="A126" s="19" t="s">
        <v>200</v>
      </c>
      <c r="B126" s="20" t="s">
        <v>223</v>
      </c>
      <c r="C126" s="21"/>
      <c r="D126" s="21"/>
      <c r="E126" s="21">
        <v>990436.72199999995</v>
      </c>
      <c r="F126" s="17" t="e">
        <f t="shared" si="2"/>
        <v>#DIV/0!</v>
      </c>
      <c r="G126" s="17" t="e">
        <f t="shared" si="3"/>
        <v>#DIV/0!</v>
      </c>
    </row>
    <row r="127" spans="1:7" s="30" customFormat="1" ht="168.75">
      <c r="A127" s="19" t="s">
        <v>282</v>
      </c>
      <c r="B127" s="20" t="s">
        <v>283</v>
      </c>
      <c r="C127" s="21"/>
      <c r="D127" s="21"/>
      <c r="E127" s="21">
        <v>7877.7529999999997</v>
      </c>
      <c r="F127" s="17" t="e">
        <f t="shared" si="2"/>
        <v>#DIV/0!</v>
      </c>
      <c r="G127" s="17" t="e">
        <f t="shared" si="3"/>
        <v>#DIV/0!</v>
      </c>
    </row>
    <row r="128" spans="1:7" s="30" customFormat="1" ht="225">
      <c r="A128" s="19" t="s">
        <v>213</v>
      </c>
      <c r="B128" s="20" t="s">
        <v>224</v>
      </c>
      <c r="C128" s="21"/>
      <c r="D128" s="21"/>
      <c r="E128" s="21">
        <v>10351.799999999999</v>
      </c>
      <c r="F128" s="17" t="e">
        <f t="shared" si="2"/>
        <v>#DIV/0!</v>
      </c>
      <c r="G128" s="17" t="e">
        <f t="shared" si="3"/>
        <v>#DIV/0!</v>
      </c>
    </row>
    <row r="129" spans="1:7" s="30" customFormat="1" ht="243.75">
      <c r="A129" s="19" t="s">
        <v>201</v>
      </c>
      <c r="B129" s="20" t="s">
        <v>225</v>
      </c>
      <c r="C129" s="21"/>
      <c r="D129" s="21"/>
      <c r="E129" s="21">
        <v>96742.326000000001</v>
      </c>
      <c r="F129" s="17" t="e">
        <f t="shared" si="2"/>
        <v>#DIV/0!</v>
      </c>
      <c r="G129" s="17" t="e">
        <f t="shared" si="3"/>
        <v>#DIV/0!</v>
      </c>
    </row>
    <row r="130" spans="1:7" s="30" customFormat="1" ht="75">
      <c r="A130" s="19" t="s">
        <v>214</v>
      </c>
      <c r="B130" s="20" t="s">
        <v>226</v>
      </c>
      <c r="C130" s="21"/>
      <c r="D130" s="21"/>
      <c r="E130" s="21">
        <v>7225.9989999999998</v>
      </c>
      <c r="F130" s="17" t="e">
        <f t="shared" si="2"/>
        <v>#DIV/0!</v>
      </c>
      <c r="G130" s="17" t="e">
        <f t="shared" si="3"/>
        <v>#DIV/0!</v>
      </c>
    </row>
    <row r="131" spans="1:7" s="30" customFormat="1" ht="112.5">
      <c r="A131" s="19" t="s">
        <v>248</v>
      </c>
      <c r="B131" s="20" t="s">
        <v>249</v>
      </c>
      <c r="C131" s="21"/>
      <c r="D131" s="21"/>
      <c r="E131" s="21">
        <v>2469450.0049999999</v>
      </c>
      <c r="F131" s="17" t="e">
        <f t="shared" si="2"/>
        <v>#DIV/0!</v>
      </c>
      <c r="G131" s="17" t="e">
        <f t="shared" si="3"/>
        <v>#DIV/0!</v>
      </c>
    </row>
    <row r="132" spans="1:7" s="30" customFormat="1" ht="93.75">
      <c r="A132" s="19" t="s">
        <v>285</v>
      </c>
      <c r="B132" s="20" t="s">
        <v>292</v>
      </c>
      <c r="C132" s="21"/>
      <c r="D132" s="21"/>
      <c r="E132" s="21">
        <v>4236.2</v>
      </c>
      <c r="F132" s="17" t="e">
        <f t="shared" si="2"/>
        <v>#DIV/0!</v>
      </c>
      <c r="G132" s="17" t="e">
        <f t="shared" si="3"/>
        <v>#DIV/0!</v>
      </c>
    </row>
    <row r="133" spans="1:7" s="30" customFormat="1" ht="75">
      <c r="A133" s="19" t="s">
        <v>286</v>
      </c>
      <c r="B133" s="20" t="s">
        <v>289</v>
      </c>
      <c r="C133" s="21"/>
      <c r="D133" s="21"/>
      <c r="E133" s="21">
        <v>43414.093000000001</v>
      </c>
      <c r="F133" s="17" t="e">
        <f t="shared" si="2"/>
        <v>#DIV/0!</v>
      </c>
      <c r="G133" s="17" t="e">
        <f t="shared" si="3"/>
        <v>#DIV/0!</v>
      </c>
    </row>
    <row r="134" spans="1:7" s="30" customFormat="1" ht="131.25">
      <c r="A134" s="19" t="s">
        <v>287</v>
      </c>
      <c r="B134" s="20" t="s">
        <v>290</v>
      </c>
      <c r="C134" s="21"/>
      <c r="D134" s="21"/>
      <c r="E134" s="21">
        <v>872.62599999999998</v>
      </c>
      <c r="F134" s="17" t="e">
        <f t="shared" si="2"/>
        <v>#DIV/0!</v>
      </c>
      <c r="G134" s="17" t="e">
        <f t="shared" si="3"/>
        <v>#DIV/0!</v>
      </c>
    </row>
    <row r="135" spans="1:7" s="30" customFormat="1" ht="93.75">
      <c r="A135" s="19" t="s">
        <v>288</v>
      </c>
      <c r="B135" s="20" t="s">
        <v>291</v>
      </c>
      <c r="C135" s="21"/>
      <c r="D135" s="21"/>
      <c r="E135" s="21">
        <v>27262.136999999999</v>
      </c>
      <c r="F135" s="17" t="e">
        <f t="shared" si="2"/>
        <v>#DIV/0!</v>
      </c>
      <c r="G135" s="17" t="e">
        <f t="shared" si="3"/>
        <v>#DIV/0!</v>
      </c>
    </row>
    <row r="136" spans="1:7" s="30" customFormat="1" ht="112.5">
      <c r="A136" s="19" t="s">
        <v>284</v>
      </c>
      <c r="B136" s="20" t="s">
        <v>293</v>
      </c>
      <c r="C136" s="21"/>
      <c r="D136" s="21"/>
      <c r="E136" s="21">
        <v>15301.834999999999</v>
      </c>
      <c r="F136" s="17" t="e">
        <f t="shared" ref="F136:F155" si="4">E136/C136</f>
        <v>#DIV/0!</v>
      </c>
      <c r="G136" s="17" t="e">
        <f t="shared" ref="G136:G155" si="5">E136/D136</f>
        <v>#DIV/0!</v>
      </c>
    </row>
    <row r="137" spans="1:7" s="30" customFormat="1" ht="56.25">
      <c r="A137" s="14" t="s">
        <v>28</v>
      </c>
      <c r="B137" s="15" t="s">
        <v>29</v>
      </c>
      <c r="C137" s="16"/>
      <c r="D137" s="16">
        <v>71377.100000000006</v>
      </c>
      <c r="E137" s="16">
        <v>71377.126000000004</v>
      </c>
      <c r="F137" s="17"/>
      <c r="G137" s="17">
        <f t="shared" si="5"/>
        <v>1.0000003642624875</v>
      </c>
    </row>
    <row r="138" spans="1:7" s="30" customFormat="1" ht="131.25">
      <c r="A138" s="19" t="s">
        <v>294</v>
      </c>
      <c r="B138" s="20" t="s">
        <v>295</v>
      </c>
      <c r="C138" s="21"/>
      <c r="D138" s="21"/>
      <c r="E138" s="21">
        <v>23652.157999999999</v>
      </c>
      <c r="F138" s="17"/>
      <c r="G138" s="17" t="e">
        <f t="shared" si="5"/>
        <v>#DIV/0!</v>
      </c>
    </row>
    <row r="139" spans="1:7" s="30" customFormat="1" ht="131.25">
      <c r="A139" s="19" t="s">
        <v>153</v>
      </c>
      <c r="B139" s="20" t="s">
        <v>151</v>
      </c>
      <c r="C139" s="21"/>
      <c r="D139" s="21"/>
      <c r="E139" s="21">
        <v>987766.31</v>
      </c>
      <c r="F139" s="17"/>
      <c r="G139" s="17" t="e">
        <f t="shared" si="5"/>
        <v>#DIV/0!</v>
      </c>
    </row>
    <row r="140" spans="1:7" s="30" customFormat="1" ht="168.75">
      <c r="A140" s="19" t="s">
        <v>152</v>
      </c>
      <c r="B140" s="20" t="s">
        <v>154</v>
      </c>
      <c r="C140" s="21"/>
      <c r="D140" s="21"/>
      <c r="E140" s="21">
        <v>-651.05858000000001</v>
      </c>
      <c r="F140" s="17"/>
      <c r="G140" s="17" t="e">
        <f t="shared" si="5"/>
        <v>#DIV/0!</v>
      </c>
    </row>
    <row r="141" spans="1:7" s="30" customFormat="1" ht="131.25">
      <c r="A141" s="19" t="s">
        <v>296</v>
      </c>
      <c r="B141" s="20" t="s">
        <v>297</v>
      </c>
      <c r="C141" s="21"/>
      <c r="D141" s="21"/>
      <c r="E141" s="21">
        <v>185057.10500000001</v>
      </c>
      <c r="F141" s="17"/>
      <c r="G141" s="17" t="e">
        <f t="shared" si="5"/>
        <v>#DIV/0!</v>
      </c>
    </row>
    <row r="142" spans="1:7" s="30" customFormat="1" ht="37.5">
      <c r="A142" s="14" t="s">
        <v>215</v>
      </c>
      <c r="B142" s="15" t="s">
        <v>216</v>
      </c>
      <c r="C142" s="16"/>
      <c r="D142" s="16">
        <f>23100+27400+628.6</f>
        <v>51128.6</v>
      </c>
      <c r="E142" s="16">
        <v>51128.56</v>
      </c>
      <c r="F142" s="17"/>
      <c r="G142" s="17">
        <f t="shared" si="5"/>
        <v>0.99999921765900102</v>
      </c>
    </row>
    <row r="143" spans="1:7" s="30" customFormat="1" ht="37.5">
      <c r="A143" s="19" t="s">
        <v>218</v>
      </c>
      <c r="B143" s="20" t="s">
        <v>219</v>
      </c>
      <c r="C143" s="21"/>
      <c r="D143" s="21"/>
      <c r="E143" s="21">
        <v>248097.81599999999</v>
      </c>
      <c r="F143" s="17" t="e">
        <f t="shared" si="4"/>
        <v>#DIV/0!</v>
      </c>
      <c r="G143" s="17" t="e">
        <f t="shared" si="5"/>
        <v>#DIV/0!</v>
      </c>
    </row>
    <row r="144" spans="1:7" s="30" customFormat="1" ht="131.25">
      <c r="A144" s="14" t="s">
        <v>1</v>
      </c>
      <c r="B144" s="15" t="s">
        <v>0</v>
      </c>
      <c r="C144" s="16"/>
      <c r="D144" s="16">
        <v>8507.5</v>
      </c>
      <c r="E144" s="16">
        <v>194289.489</v>
      </c>
      <c r="F144" s="17"/>
      <c r="G144" s="17">
        <f t="shared" si="5"/>
        <v>22.837436262121656</v>
      </c>
    </row>
    <row r="145" spans="1:7" s="30" customFormat="1" ht="93.75">
      <c r="A145" s="19" t="s">
        <v>250</v>
      </c>
      <c r="B145" s="20" t="s">
        <v>251</v>
      </c>
      <c r="C145" s="21"/>
      <c r="D145" s="21"/>
      <c r="E145" s="21">
        <v>110143.58100000001</v>
      </c>
      <c r="F145" s="17" t="e">
        <f t="shared" si="4"/>
        <v>#DIV/0!</v>
      </c>
      <c r="G145" s="17" t="e">
        <f t="shared" si="5"/>
        <v>#DIV/0!</v>
      </c>
    </row>
    <row r="146" spans="1:7" s="30" customFormat="1" ht="93.75">
      <c r="A146" s="19" t="s">
        <v>2</v>
      </c>
      <c r="B146" s="20" t="s">
        <v>3</v>
      </c>
      <c r="C146" s="21"/>
      <c r="D146" s="21"/>
      <c r="E146" s="21">
        <v>52140.055</v>
      </c>
      <c r="F146" s="17" t="e">
        <f t="shared" si="4"/>
        <v>#DIV/0!</v>
      </c>
      <c r="G146" s="17" t="e">
        <f t="shared" si="5"/>
        <v>#DIV/0!</v>
      </c>
    </row>
    <row r="147" spans="1:7" s="30" customFormat="1" ht="93.75">
      <c r="A147" s="19" t="s">
        <v>4</v>
      </c>
      <c r="B147" s="20" t="s">
        <v>155</v>
      </c>
      <c r="C147" s="21"/>
      <c r="D147" s="21"/>
      <c r="E147" s="21">
        <v>39685.639000000003</v>
      </c>
      <c r="F147" s="17" t="e">
        <f t="shared" si="4"/>
        <v>#DIV/0!</v>
      </c>
      <c r="G147" s="17" t="e">
        <f t="shared" si="5"/>
        <v>#DIV/0!</v>
      </c>
    </row>
    <row r="148" spans="1:7" s="30" customFormat="1" ht="93.75">
      <c r="A148" s="19" t="s">
        <v>5</v>
      </c>
      <c r="B148" s="20" t="s">
        <v>6</v>
      </c>
      <c r="C148" s="21"/>
      <c r="D148" s="21"/>
      <c r="E148" s="21">
        <v>360.721</v>
      </c>
      <c r="F148" s="17" t="e">
        <f t="shared" si="4"/>
        <v>#DIV/0!</v>
      </c>
      <c r="G148" s="17" t="e">
        <f t="shared" si="5"/>
        <v>#DIV/0!</v>
      </c>
    </row>
    <row r="149" spans="1:7" s="30" customFormat="1" ht="112.5">
      <c r="A149" s="19" t="s">
        <v>203</v>
      </c>
      <c r="B149" s="20" t="s">
        <v>217</v>
      </c>
      <c r="C149" s="21"/>
      <c r="D149" s="21"/>
      <c r="E149" s="21">
        <v>17957.165000000001</v>
      </c>
      <c r="F149" s="17" t="e">
        <f t="shared" si="4"/>
        <v>#DIV/0!</v>
      </c>
      <c r="G149" s="17" t="e">
        <f t="shared" si="5"/>
        <v>#DIV/0!</v>
      </c>
    </row>
    <row r="150" spans="1:7" s="30" customFormat="1" ht="56.25">
      <c r="A150" s="19" t="s">
        <v>156</v>
      </c>
      <c r="B150" s="20" t="s">
        <v>157</v>
      </c>
      <c r="C150" s="21"/>
      <c r="D150" s="21"/>
      <c r="E150" s="21">
        <v>2791.0810000000001</v>
      </c>
      <c r="F150" s="17" t="e">
        <f t="shared" si="4"/>
        <v>#DIV/0!</v>
      </c>
      <c r="G150" s="17" t="e">
        <f t="shared" si="5"/>
        <v>#DIV/0!</v>
      </c>
    </row>
    <row r="151" spans="1:7" s="30" customFormat="1" ht="56.25">
      <c r="A151" s="19" t="s">
        <v>158</v>
      </c>
      <c r="B151" s="20" t="s">
        <v>159</v>
      </c>
      <c r="C151" s="21"/>
      <c r="D151" s="21"/>
      <c r="E151" s="21">
        <v>412.45299999999997</v>
      </c>
      <c r="F151" s="17" t="e">
        <f t="shared" si="4"/>
        <v>#DIV/0!</v>
      </c>
      <c r="G151" s="17" t="e">
        <f t="shared" si="5"/>
        <v>#DIV/0!</v>
      </c>
    </row>
    <row r="152" spans="1:7" s="30" customFormat="1" ht="56.25">
      <c r="A152" s="19" t="s">
        <v>160</v>
      </c>
      <c r="B152" s="20" t="s">
        <v>161</v>
      </c>
      <c r="C152" s="21"/>
      <c r="D152" s="21"/>
      <c r="E152" s="21">
        <v>46754.178999999996</v>
      </c>
      <c r="F152" s="17" t="e">
        <f t="shared" si="4"/>
        <v>#DIV/0!</v>
      </c>
      <c r="G152" s="17" t="e">
        <f t="shared" si="5"/>
        <v>#DIV/0!</v>
      </c>
    </row>
    <row r="153" spans="1:7" s="30" customFormat="1" ht="93.75">
      <c r="A153" s="14" t="s">
        <v>9</v>
      </c>
      <c r="B153" s="15" t="s">
        <v>7</v>
      </c>
      <c r="C153" s="16"/>
      <c r="D153" s="16"/>
      <c r="E153" s="16">
        <v>-368035.80599999998</v>
      </c>
      <c r="F153" s="17"/>
      <c r="G153" s="17"/>
    </row>
    <row r="154" spans="1:7" s="30" customFormat="1" ht="75">
      <c r="A154" s="19" t="s">
        <v>10</v>
      </c>
      <c r="B154" s="20" t="s">
        <v>8</v>
      </c>
      <c r="C154" s="21"/>
      <c r="D154" s="21"/>
      <c r="E154" s="21">
        <v>-402835.799</v>
      </c>
      <c r="F154" s="17" t="e">
        <f t="shared" si="4"/>
        <v>#DIV/0!</v>
      </c>
      <c r="G154" s="17" t="e">
        <f t="shared" si="5"/>
        <v>#DIV/0!</v>
      </c>
    </row>
    <row r="155" spans="1:7" s="30" customFormat="1" ht="18.75">
      <c r="A155" s="9" t="s">
        <v>116</v>
      </c>
      <c r="B155" s="31"/>
      <c r="C155" s="16">
        <f>C7+C42</f>
        <v>140448560.80000001</v>
      </c>
      <c r="D155" s="16">
        <f>D7+D42</f>
        <v>150896325.20799997</v>
      </c>
      <c r="E155" s="16">
        <f>E7+E42</f>
        <v>164660879.71299997</v>
      </c>
      <c r="F155" s="17">
        <f t="shared" si="4"/>
        <v>1.1723927876162328</v>
      </c>
      <c r="G155" s="17">
        <f t="shared" si="5"/>
        <v>1.0912186197114246</v>
      </c>
    </row>
    <row r="156" spans="1:7">
      <c r="E156" s="8"/>
    </row>
    <row r="157" spans="1:7">
      <c r="E157" s="8"/>
    </row>
    <row r="158" spans="1:7">
      <c r="E158" s="8"/>
    </row>
    <row r="159" spans="1:7">
      <c r="E159" s="8"/>
    </row>
    <row r="160" spans="1:7">
      <c r="E160" s="8"/>
    </row>
    <row r="161" spans="5:5">
      <c r="E161" s="8"/>
    </row>
    <row r="162" spans="5:5">
      <c r="E162" s="8"/>
    </row>
    <row r="163" spans="5:5">
      <c r="E163" s="8"/>
    </row>
    <row r="164" spans="5:5">
      <c r="E164" s="8"/>
    </row>
    <row r="165" spans="5:5">
      <c r="E165" s="8"/>
    </row>
    <row r="166" spans="5:5">
      <c r="E166" s="8"/>
    </row>
    <row r="167" spans="5:5">
      <c r="E167" s="8"/>
    </row>
    <row r="168" spans="5:5">
      <c r="E168" s="8"/>
    </row>
    <row r="169" spans="5:5">
      <c r="E169" s="8"/>
    </row>
    <row r="170" spans="5:5">
      <c r="E170" s="8"/>
    </row>
    <row r="171" spans="5:5">
      <c r="E171" s="8"/>
    </row>
    <row r="172" spans="5:5">
      <c r="E172" s="8"/>
    </row>
    <row r="173" spans="5:5">
      <c r="E173" s="8"/>
    </row>
    <row r="174" spans="5:5">
      <c r="E174" s="8"/>
    </row>
    <row r="175" spans="5:5">
      <c r="E175" s="8"/>
    </row>
    <row r="176" spans="5:5">
      <c r="E176" s="8"/>
    </row>
    <row r="177" spans="5:5">
      <c r="E177" s="8"/>
    </row>
    <row r="178" spans="5:5">
      <c r="E178" s="8"/>
    </row>
    <row r="179" spans="5:5">
      <c r="E179" s="8"/>
    </row>
    <row r="180" spans="5:5">
      <c r="E180" s="8"/>
    </row>
    <row r="181" spans="5:5">
      <c r="E181" s="8"/>
    </row>
    <row r="182" spans="5:5">
      <c r="E182" s="8"/>
    </row>
    <row r="183" spans="5:5">
      <c r="E183" s="8"/>
    </row>
    <row r="184" spans="5:5">
      <c r="E184" s="8"/>
    </row>
    <row r="185" spans="5:5">
      <c r="E185" s="8"/>
    </row>
    <row r="186" spans="5:5">
      <c r="E186" s="8"/>
    </row>
    <row r="187" spans="5:5">
      <c r="E187" s="8"/>
    </row>
    <row r="188" spans="5:5">
      <c r="E188" s="8"/>
    </row>
    <row r="189" spans="5:5">
      <c r="E189" s="8"/>
    </row>
    <row r="190" spans="5:5">
      <c r="E190" s="8"/>
    </row>
    <row r="191" spans="5:5">
      <c r="E191" s="8"/>
    </row>
    <row r="192" spans="5:5">
      <c r="E192" s="8"/>
    </row>
    <row r="193" spans="5:5">
      <c r="E193" s="8"/>
    </row>
    <row r="194" spans="5:5">
      <c r="E194" s="8"/>
    </row>
    <row r="195" spans="5:5">
      <c r="E195" s="8"/>
    </row>
    <row r="196" spans="5:5">
      <c r="E196" s="8"/>
    </row>
    <row r="197" spans="5:5">
      <c r="E197" s="8"/>
    </row>
    <row r="198" spans="5:5">
      <c r="E198" s="8"/>
    </row>
    <row r="199" spans="5:5">
      <c r="E199" s="8"/>
    </row>
    <row r="200" spans="5:5">
      <c r="E200" s="8"/>
    </row>
    <row r="201" spans="5:5">
      <c r="E201" s="8"/>
    </row>
    <row r="202" spans="5:5">
      <c r="E202" s="8"/>
    </row>
    <row r="203" spans="5:5">
      <c r="E203" s="8"/>
    </row>
    <row r="204" spans="5:5">
      <c r="E204" s="8"/>
    </row>
    <row r="205" spans="5:5">
      <c r="E205" s="8"/>
    </row>
    <row r="206" spans="5:5">
      <c r="E206" s="8"/>
    </row>
    <row r="207" spans="5:5">
      <c r="E207" s="8"/>
    </row>
    <row r="208" spans="5:5">
      <c r="E208" s="8"/>
    </row>
    <row r="209" spans="5:5">
      <c r="E209" s="8"/>
    </row>
    <row r="210" spans="5:5">
      <c r="E210" s="8"/>
    </row>
    <row r="211" spans="5:5">
      <c r="E211" s="8"/>
    </row>
    <row r="212" spans="5:5">
      <c r="E212" s="8"/>
    </row>
    <row r="213" spans="5:5">
      <c r="E213" s="8"/>
    </row>
    <row r="214" spans="5:5">
      <c r="E214" s="8"/>
    </row>
    <row r="215" spans="5:5">
      <c r="E215" s="8"/>
    </row>
    <row r="216" spans="5:5">
      <c r="E216" s="8"/>
    </row>
    <row r="217" spans="5:5">
      <c r="E217" s="8"/>
    </row>
    <row r="218" spans="5:5">
      <c r="E218" s="8"/>
    </row>
    <row r="219" spans="5:5">
      <c r="E219" s="8"/>
    </row>
    <row r="220" spans="5:5">
      <c r="E220" s="8"/>
    </row>
    <row r="221" spans="5:5">
      <c r="E221" s="8"/>
    </row>
    <row r="222" spans="5:5">
      <c r="E222" s="8"/>
    </row>
    <row r="223" spans="5:5">
      <c r="E223" s="8"/>
    </row>
    <row r="224" spans="5:5">
      <c r="E224" s="8"/>
    </row>
    <row r="225" spans="5:5">
      <c r="E225" s="8"/>
    </row>
    <row r="226" spans="5:5">
      <c r="E226" s="8"/>
    </row>
    <row r="227" spans="5:5">
      <c r="E227" s="8"/>
    </row>
    <row r="228" spans="5:5">
      <c r="E228" s="8"/>
    </row>
    <row r="229" spans="5:5">
      <c r="E229" s="8"/>
    </row>
    <row r="230" spans="5:5">
      <c r="E230" s="8"/>
    </row>
    <row r="231" spans="5:5">
      <c r="E231" s="8"/>
    </row>
    <row r="232" spans="5:5">
      <c r="E232" s="8"/>
    </row>
    <row r="233" spans="5:5">
      <c r="E233" s="8"/>
    </row>
    <row r="234" spans="5:5">
      <c r="E234" s="8"/>
    </row>
    <row r="235" spans="5:5">
      <c r="E235" s="8"/>
    </row>
    <row r="236" spans="5:5">
      <c r="E236" s="8"/>
    </row>
    <row r="237" spans="5:5">
      <c r="E237" s="8"/>
    </row>
    <row r="238" spans="5:5">
      <c r="E238" s="8"/>
    </row>
    <row r="239" spans="5:5">
      <c r="E239" s="8"/>
    </row>
    <row r="240" spans="5:5">
      <c r="E240" s="8"/>
    </row>
    <row r="241" spans="5:5">
      <c r="E241" s="8"/>
    </row>
    <row r="242" spans="5:5">
      <c r="E242" s="8"/>
    </row>
    <row r="243" spans="5:5">
      <c r="E243" s="8"/>
    </row>
    <row r="244" spans="5:5">
      <c r="E244" s="8"/>
    </row>
    <row r="245" spans="5:5">
      <c r="E245" s="8"/>
    </row>
    <row r="246" spans="5:5">
      <c r="E246" s="8"/>
    </row>
    <row r="247" spans="5:5">
      <c r="E247" s="8"/>
    </row>
    <row r="248" spans="5:5">
      <c r="E248" s="8"/>
    </row>
    <row r="249" spans="5:5">
      <c r="E249" s="8"/>
    </row>
    <row r="250" spans="5:5">
      <c r="E250" s="8"/>
    </row>
    <row r="251" spans="5:5">
      <c r="E251" s="8"/>
    </row>
    <row r="252" spans="5:5">
      <c r="E252" s="8"/>
    </row>
    <row r="253" spans="5:5">
      <c r="E253" s="8"/>
    </row>
    <row r="254" spans="5:5">
      <c r="E254" s="8"/>
    </row>
    <row r="255" spans="5:5">
      <c r="E255" s="8"/>
    </row>
    <row r="256" spans="5:5">
      <c r="E256" s="8"/>
    </row>
    <row r="257" spans="5:5">
      <c r="E257" s="8"/>
    </row>
    <row r="258" spans="5:5">
      <c r="E258" s="8"/>
    </row>
    <row r="259" spans="5:5">
      <c r="E259" s="8"/>
    </row>
    <row r="260" spans="5:5">
      <c r="E260" s="8"/>
    </row>
    <row r="261" spans="5:5">
      <c r="E261" s="8"/>
    </row>
    <row r="262" spans="5:5">
      <c r="E262" s="8"/>
    </row>
    <row r="263" spans="5:5">
      <c r="E263" s="8"/>
    </row>
    <row r="264" spans="5:5">
      <c r="E264" s="8"/>
    </row>
    <row r="265" spans="5:5">
      <c r="E265" s="8"/>
    </row>
    <row r="266" spans="5:5">
      <c r="E266" s="8"/>
    </row>
    <row r="267" spans="5:5">
      <c r="E267" s="8"/>
    </row>
    <row r="268" spans="5:5">
      <c r="E268" s="8"/>
    </row>
    <row r="269" spans="5:5">
      <c r="E269" s="8"/>
    </row>
    <row r="270" spans="5:5">
      <c r="E270" s="8"/>
    </row>
    <row r="271" spans="5:5">
      <c r="E271" s="8"/>
    </row>
    <row r="272" spans="5:5">
      <c r="E272" s="8"/>
    </row>
    <row r="273" spans="5:5">
      <c r="E273" s="8"/>
    </row>
    <row r="274" spans="5:5">
      <c r="E274" s="8"/>
    </row>
    <row r="275" spans="5:5">
      <c r="E275" s="8"/>
    </row>
    <row r="276" spans="5:5">
      <c r="E276" s="8"/>
    </row>
    <row r="277" spans="5:5">
      <c r="E277" s="8"/>
    </row>
    <row r="278" spans="5:5">
      <c r="E278" s="8"/>
    </row>
    <row r="279" spans="5:5">
      <c r="E279" s="8"/>
    </row>
    <row r="280" spans="5:5">
      <c r="E280" s="8"/>
    </row>
    <row r="281" spans="5:5">
      <c r="E281" s="8"/>
    </row>
    <row r="282" spans="5:5">
      <c r="E282" s="8"/>
    </row>
    <row r="283" spans="5:5">
      <c r="E283" s="8"/>
    </row>
    <row r="284" spans="5:5">
      <c r="E284" s="8"/>
    </row>
    <row r="285" spans="5:5">
      <c r="E285" s="8"/>
    </row>
    <row r="286" spans="5:5">
      <c r="E286" s="8"/>
    </row>
    <row r="287" spans="5:5">
      <c r="E287" s="8"/>
    </row>
    <row r="288" spans="5:5">
      <c r="E288" s="8"/>
    </row>
    <row r="289" spans="5:5">
      <c r="E289" s="8"/>
    </row>
    <row r="290" spans="5:5">
      <c r="E290" s="8"/>
    </row>
    <row r="291" spans="5:5">
      <c r="E291" s="8"/>
    </row>
    <row r="292" spans="5:5">
      <c r="E292" s="8"/>
    </row>
    <row r="293" spans="5:5">
      <c r="E293" s="8"/>
    </row>
    <row r="294" spans="5:5">
      <c r="E294" s="8"/>
    </row>
    <row r="295" spans="5:5">
      <c r="E295" s="8"/>
    </row>
    <row r="296" spans="5:5">
      <c r="E296" s="8"/>
    </row>
    <row r="297" spans="5:5">
      <c r="E297" s="8"/>
    </row>
    <row r="298" spans="5:5">
      <c r="E298" s="8"/>
    </row>
    <row r="299" spans="5:5">
      <c r="E299" s="8"/>
    </row>
    <row r="300" spans="5:5">
      <c r="E300" s="8"/>
    </row>
    <row r="301" spans="5:5">
      <c r="E301" s="8"/>
    </row>
    <row r="302" spans="5:5">
      <c r="E302" s="8"/>
    </row>
    <row r="303" spans="5:5">
      <c r="E303" s="8"/>
    </row>
    <row r="304" spans="5:5">
      <c r="E304" s="8"/>
    </row>
    <row r="305" spans="5:5">
      <c r="E305" s="8"/>
    </row>
    <row r="306" spans="5:5">
      <c r="E306" s="8"/>
    </row>
    <row r="307" spans="5:5">
      <c r="E307" s="8"/>
    </row>
    <row r="308" spans="5:5">
      <c r="E308" s="8"/>
    </row>
    <row r="309" spans="5:5">
      <c r="E309" s="8"/>
    </row>
    <row r="310" spans="5:5">
      <c r="E310" s="8"/>
    </row>
    <row r="311" spans="5:5">
      <c r="E311" s="8"/>
    </row>
    <row r="312" spans="5:5">
      <c r="E312" s="8"/>
    </row>
    <row r="313" spans="5:5">
      <c r="E313" s="8"/>
    </row>
    <row r="314" spans="5:5">
      <c r="E314" s="8"/>
    </row>
    <row r="315" spans="5:5">
      <c r="E315" s="8"/>
    </row>
    <row r="316" spans="5:5">
      <c r="E316" s="8"/>
    </row>
    <row r="317" spans="5:5">
      <c r="E317" s="8"/>
    </row>
    <row r="318" spans="5:5">
      <c r="E318" s="8"/>
    </row>
    <row r="319" spans="5:5">
      <c r="E319" s="8"/>
    </row>
    <row r="320" spans="5:5">
      <c r="E320" s="8"/>
    </row>
    <row r="321" spans="5:5">
      <c r="E321" s="8"/>
    </row>
    <row r="322" spans="5:5">
      <c r="E322" s="8"/>
    </row>
    <row r="323" spans="5:5">
      <c r="E323" s="8"/>
    </row>
    <row r="324" spans="5:5">
      <c r="E324" s="8"/>
    </row>
    <row r="325" spans="5:5">
      <c r="E325" s="8"/>
    </row>
    <row r="326" spans="5:5">
      <c r="E326" s="8"/>
    </row>
    <row r="327" spans="5:5">
      <c r="E327" s="8"/>
    </row>
    <row r="328" spans="5:5">
      <c r="E328" s="8"/>
    </row>
    <row r="329" spans="5:5">
      <c r="E329" s="8"/>
    </row>
    <row r="330" spans="5:5">
      <c r="E330" s="8"/>
    </row>
    <row r="331" spans="5:5">
      <c r="E331" s="8"/>
    </row>
    <row r="332" spans="5:5">
      <c r="E332" s="8"/>
    </row>
    <row r="333" spans="5:5">
      <c r="E333" s="8"/>
    </row>
    <row r="334" spans="5:5">
      <c r="E334" s="8"/>
    </row>
    <row r="335" spans="5:5">
      <c r="E335" s="8"/>
    </row>
    <row r="336" spans="5:5">
      <c r="E336" s="8"/>
    </row>
    <row r="337" spans="5:5">
      <c r="E337" s="8"/>
    </row>
    <row r="338" spans="5:5">
      <c r="E338" s="8"/>
    </row>
    <row r="339" spans="5:5">
      <c r="E339" s="8"/>
    </row>
    <row r="340" spans="5:5">
      <c r="E340" s="8"/>
    </row>
    <row r="341" spans="5:5">
      <c r="E341" s="8"/>
    </row>
    <row r="342" spans="5:5">
      <c r="E342" s="8"/>
    </row>
    <row r="343" spans="5:5">
      <c r="E343" s="8"/>
    </row>
    <row r="344" spans="5:5">
      <c r="E344" s="8"/>
    </row>
    <row r="345" spans="5:5">
      <c r="E345" s="8"/>
    </row>
    <row r="346" spans="5:5">
      <c r="E346" s="8"/>
    </row>
    <row r="347" spans="5:5">
      <c r="E347" s="8"/>
    </row>
    <row r="348" spans="5:5">
      <c r="E348" s="8"/>
    </row>
    <row r="349" spans="5:5">
      <c r="E349" s="8"/>
    </row>
    <row r="350" spans="5:5">
      <c r="E350" s="8"/>
    </row>
    <row r="351" spans="5:5">
      <c r="E351" s="8"/>
    </row>
    <row r="352" spans="5:5">
      <c r="E352" s="8"/>
    </row>
    <row r="353" spans="5:5">
      <c r="E353" s="8"/>
    </row>
    <row r="354" spans="5:5">
      <c r="E354" s="8"/>
    </row>
    <row r="355" spans="5:5">
      <c r="E355" s="8"/>
    </row>
    <row r="356" spans="5:5">
      <c r="E356" s="8"/>
    </row>
    <row r="357" spans="5:5">
      <c r="E357" s="8"/>
    </row>
    <row r="358" spans="5:5">
      <c r="E358" s="8"/>
    </row>
    <row r="359" spans="5:5">
      <c r="E359" s="8"/>
    </row>
    <row r="360" spans="5:5">
      <c r="E360" s="8"/>
    </row>
    <row r="361" spans="5:5">
      <c r="E361" s="8"/>
    </row>
    <row r="362" spans="5:5">
      <c r="E362" s="8"/>
    </row>
    <row r="363" spans="5:5">
      <c r="E363" s="8"/>
    </row>
    <row r="364" spans="5:5">
      <c r="E364" s="8"/>
    </row>
    <row r="365" spans="5:5">
      <c r="E365" s="8"/>
    </row>
    <row r="366" spans="5:5">
      <c r="E366" s="8"/>
    </row>
    <row r="367" spans="5:5">
      <c r="E367" s="8"/>
    </row>
    <row r="368" spans="5:5">
      <c r="E368" s="8"/>
    </row>
    <row r="369" spans="5:5">
      <c r="E369" s="8"/>
    </row>
    <row r="370" spans="5:5">
      <c r="E370" s="8"/>
    </row>
    <row r="371" spans="5:5">
      <c r="E371" s="8"/>
    </row>
    <row r="372" spans="5:5">
      <c r="E372" s="8"/>
    </row>
    <row r="373" spans="5:5">
      <c r="E373" s="8"/>
    </row>
    <row r="374" spans="5:5">
      <c r="E374" s="8"/>
    </row>
    <row r="375" spans="5:5">
      <c r="E375" s="8"/>
    </row>
    <row r="376" spans="5:5">
      <c r="E376" s="8"/>
    </row>
    <row r="377" spans="5:5">
      <c r="E377" s="8"/>
    </row>
    <row r="378" spans="5:5">
      <c r="E378" s="8"/>
    </row>
    <row r="379" spans="5:5">
      <c r="E379" s="8"/>
    </row>
    <row r="380" spans="5:5">
      <c r="E380" s="8"/>
    </row>
    <row r="381" spans="5:5">
      <c r="E381" s="8"/>
    </row>
    <row r="382" spans="5:5">
      <c r="E382" s="8"/>
    </row>
    <row r="383" spans="5:5">
      <c r="E383" s="8"/>
    </row>
    <row r="384" spans="5:5">
      <c r="E384" s="8"/>
    </row>
    <row r="385" spans="5:5">
      <c r="E385" s="8"/>
    </row>
    <row r="386" spans="5:5">
      <c r="E386" s="8"/>
    </row>
    <row r="387" spans="5:5">
      <c r="E387" s="8"/>
    </row>
    <row r="388" spans="5:5">
      <c r="E388" s="8"/>
    </row>
    <row r="389" spans="5:5">
      <c r="E389" s="8"/>
    </row>
    <row r="390" spans="5:5">
      <c r="E390" s="8"/>
    </row>
    <row r="391" spans="5:5">
      <c r="E391" s="8"/>
    </row>
    <row r="392" spans="5:5">
      <c r="E392" s="8"/>
    </row>
    <row r="393" spans="5:5">
      <c r="E393" s="8"/>
    </row>
    <row r="394" spans="5:5">
      <c r="E394" s="8"/>
    </row>
    <row r="395" spans="5:5">
      <c r="E395" s="8"/>
    </row>
    <row r="396" spans="5:5">
      <c r="E396" s="8"/>
    </row>
    <row r="397" spans="5:5">
      <c r="E397" s="8"/>
    </row>
    <row r="398" spans="5:5">
      <c r="E398" s="8"/>
    </row>
    <row r="399" spans="5:5">
      <c r="E399" s="8"/>
    </row>
    <row r="400" spans="5:5">
      <c r="E400" s="8"/>
    </row>
    <row r="401" spans="5:5">
      <c r="E401" s="8"/>
    </row>
    <row r="402" spans="5:5">
      <c r="E402" s="8"/>
    </row>
    <row r="403" spans="5:5">
      <c r="E403" s="8"/>
    </row>
    <row r="404" spans="5:5">
      <c r="E404" s="8"/>
    </row>
    <row r="405" spans="5:5">
      <c r="E405" s="8"/>
    </row>
    <row r="406" spans="5:5">
      <c r="E406" s="8"/>
    </row>
    <row r="407" spans="5:5">
      <c r="E407" s="8"/>
    </row>
    <row r="408" spans="5:5">
      <c r="E408" s="8"/>
    </row>
    <row r="409" spans="5:5">
      <c r="E409" s="8"/>
    </row>
    <row r="410" spans="5:5">
      <c r="E410" s="8"/>
    </row>
    <row r="411" spans="5:5">
      <c r="E411" s="8"/>
    </row>
    <row r="412" spans="5:5">
      <c r="E412" s="8"/>
    </row>
    <row r="413" spans="5:5">
      <c r="E413" s="8"/>
    </row>
    <row r="414" spans="5:5">
      <c r="E414" s="8"/>
    </row>
    <row r="415" spans="5:5">
      <c r="E415" s="8"/>
    </row>
    <row r="416" spans="5:5">
      <c r="E416" s="8"/>
    </row>
    <row r="417" spans="5:5">
      <c r="E417" s="8"/>
    </row>
    <row r="418" spans="5:5">
      <c r="E418" s="8"/>
    </row>
    <row r="419" spans="5:5">
      <c r="E419" s="8"/>
    </row>
    <row r="420" spans="5:5">
      <c r="E420" s="8"/>
    </row>
    <row r="421" spans="5:5">
      <c r="E421" s="8"/>
    </row>
    <row r="422" spans="5:5">
      <c r="E422" s="8"/>
    </row>
    <row r="423" spans="5:5">
      <c r="E423" s="8"/>
    </row>
    <row r="424" spans="5:5">
      <c r="E424" s="8"/>
    </row>
    <row r="425" spans="5:5">
      <c r="E425" s="8"/>
    </row>
    <row r="426" spans="5:5">
      <c r="E426" s="8"/>
    </row>
    <row r="427" spans="5:5">
      <c r="E427" s="8"/>
    </row>
    <row r="428" spans="5:5">
      <c r="E428" s="8"/>
    </row>
    <row r="429" spans="5:5">
      <c r="E429" s="8"/>
    </row>
    <row r="430" spans="5:5">
      <c r="E430" s="8"/>
    </row>
    <row r="431" spans="5:5">
      <c r="E431" s="8"/>
    </row>
    <row r="432" spans="5:5">
      <c r="E432" s="8"/>
    </row>
    <row r="433" spans="5:5">
      <c r="E433" s="8"/>
    </row>
    <row r="434" spans="5:5">
      <c r="E434" s="8"/>
    </row>
    <row r="435" spans="5:5">
      <c r="E435" s="8"/>
    </row>
    <row r="436" spans="5:5">
      <c r="E436" s="8"/>
    </row>
    <row r="437" spans="5:5">
      <c r="E437" s="8"/>
    </row>
    <row r="438" spans="5:5">
      <c r="E438" s="8"/>
    </row>
    <row r="439" spans="5:5">
      <c r="E439" s="8"/>
    </row>
    <row r="440" spans="5:5">
      <c r="E440" s="8"/>
    </row>
    <row r="441" spans="5:5">
      <c r="E441" s="8"/>
    </row>
    <row r="442" spans="5:5">
      <c r="E442" s="8"/>
    </row>
    <row r="443" spans="5:5">
      <c r="E443" s="8"/>
    </row>
    <row r="444" spans="5:5">
      <c r="E444" s="8"/>
    </row>
    <row r="445" spans="5:5">
      <c r="E445" s="8"/>
    </row>
    <row r="446" spans="5:5">
      <c r="E446" s="8"/>
    </row>
    <row r="447" spans="5:5">
      <c r="E447" s="8"/>
    </row>
    <row r="448" spans="5:5">
      <c r="E448" s="8"/>
    </row>
    <row r="449" spans="5:5">
      <c r="E449" s="8"/>
    </row>
    <row r="450" spans="5:5">
      <c r="E450" s="8"/>
    </row>
    <row r="451" spans="5:5">
      <c r="E451" s="8"/>
    </row>
    <row r="452" spans="5:5">
      <c r="E452" s="8"/>
    </row>
    <row r="453" spans="5:5">
      <c r="E453" s="8"/>
    </row>
    <row r="454" spans="5:5">
      <c r="E454" s="8"/>
    </row>
    <row r="455" spans="5:5">
      <c r="E455" s="8"/>
    </row>
    <row r="456" spans="5:5">
      <c r="E456" s="8"/>
    </row>
    <row r="457" spans="5:5">
      <c r="E457" s="8"/>
    </row>
    <row r="458" spans="5:5">
      <c r="E458" s="8"/>
    </row>
    <row r="459" spans="5:5">
      <c r="E459" s="8"/>
    </row>
    <row r="460" spans="5:5">
      <c r="E460" s="8"/>
    </row>
    <row r="461" spans="5:5">
      <c r="E461" s="8"/>
    </row>
    <row r="462" spans="5:5">
      <c r="E462" s="8"/>
    </row>
    <row r="463" spans="5:5">
      <c r="E463" s="8"/>
    </row>
    <row r="464" spans="5:5">
      <c r="E464" s="8"/>
    </row>
    <row r="465" spans="5:5">
      <c r="E465" s="8"/>
    </row>
    <row r="466" spans="5:5">
      <c r="E466" s="8"/>
    </row>
    <row r="467" spans="5:5">
      <c r="E467" s="8"/>
    </row>
    <row r="468" spans="5:5">
      <c r="E468" s="8"/>
    </row>
    <row r="469" spans="5:5">
      <c r="E469" s="8"/>
    </row>
    <row r="470" spans="5:5">
      <c r="E470" s="8"/>
    </row>
    <row r="471" spans="5:5">
      <c r="E471" s="8"/>
    </row>
    <row r="472" spans="5:5">
      <c r="E472" s="8"/>
    </row>
    <row r="473" spans="5:5">
      <c r="E473" s="8"/>
    </row>
    <row r="474" spans="5:5">
      <c r="E474" s="8"/>
    </row>
    <row r="475" spans="5:5">
      <c r="E475" s="8"/>
    </row>
    <row r="476" spans="5:5">
      <c r="E476" s="8"/>
    </row>
    <row r="477" spans="5:5">
      <c r="E477" s="8"/>
    </row>
    <row r="478" spans="5:5">
      <c r="E478" s="8"/>
    </row>
    <row r="479" spans="5:5">
      <c r="E479" s="8"/>
    </row>
    <row r="480" spans="5:5">
      <c r="E480" s="8"/>
    </row>
    <row r="481" spans="5:5">
      <c r="E481" s="8"/>
    </row>
    <row r="482" spans="5:5">
      <c r="E482" s="8"/>
    </row>
    <row r="483" spans="5:5">
      <c r="E483" s="8"/>
    </row>
    <row r="484" spans="5:5">
      <c r="E484" s="8"/>
    </row>
    <row r="485" spans="5:5">
      <c r="E485" s="8"/>
    </row>
    <row r="486" spans="5:5">
      <c r="E486" s="8"/>
    </row>
    <row r="487" spans="5:5">
      <c r="E487" s="8"/>
    </row>
    <row r="488" spans="5:5">
      <c r="E488" s="8"/>
    </row>
    <row r="489" spans="5:5">
      <c r="E489" s="8"/>
    </row>
    <row r="490" spans="5:5">
      <c r="E490" s="8"/>
    </row>
    <row r="491" spans="5:5">
      <c r="E491" s="8"/>
    </row>
    <row r="492" spans="5:5">
      <c r="E492" s="8"/>
    </row>
    <row r="493" spans="5:5">
      <c r="E493" s="8"/>
    </row>
    <row r="494" spans="5:5">
      <c r="E494" s="8"/>
    </row>
    <row r="495" spans="5:5">
      <c r="E495" s="8"/>
    </row>
    <row r="496" spans="5:5">
      <c r="E496" s="8"/>
    </row>
    <row r="497" spans="5:5">
      <c r="E497" s="8"/>
    </row>
    <row r="498" spans="5:5">
      <c r="E498" s="8"/>
    </row>
    <row r="499" spans="5:5">
      <c r="E499" s="8"/>
    </row>
    <row r="500" spans="5:5">
      <c r="E500" s="8"/>
    </row>
    <row r="501" spans="5:5">
      <c r="E501" s="8"/>
    </row>
    <row r="502" spans="5:5">
      <c r="E502" s="8"/>
    </row>
    <row r="503" spans="5:5">
      <c r="E503" s="8"/>
    </row>
    <row r="504" spans="5:5">
      <c r="E504" s="8"/>
    </row>
    <row r="505" spans="5:5">
      <c r="E505" s="8"/>
    </row>
    <row r="506" spans="5:5">
      <c r="E506" s="8"/>
    </row>
    <row r="507" spans="5:5">
      <c r="E507" s="8"/>
    </row>
    <row r="508" spans="5:5">
      <c r="E508" s="8"/>
    </row>
    <row r="509" spans="5:5">
      <c r="E509" s="8"/>
    </row>
    <row r="510" spans="5:5">
      <c r="E510" s="8"/>
    </row>
    <row r="511" spans="5:5">
      <c r="E511" s="8"/>
    </row>
    <row r="512" spans="5:5">
      <c r="E512" s="8"/>
    </row>
    <row r="513" spans="5:5">
      <c r="E513" s="8"/>
    </row>
    <row r="514" spans="5:5">
      <c r="E514" s="8"/>
    </row>
    <row r="515" spans="5:5">
      <c r="E515" s="8"/>
    </row>
    <row r="516" spans="5:5">
      <c r="E516" s="8"/>
    </row>
    <row r="517" spans="5:5">
      <c r="E517" s="8"/>
    </row>
    <row r="518" spans="5:5">
      <c r="E518" s="8"/>
    </row>
    <row r="519" spans="5:5">
      <c r="E519" s="8"/>
    </row>
    <row r="520" spans="5:5">
      <c r="E520" s="8"/>
    </row>
    <row r="521" spans="5:5">
      <c r="E521" s="8"/>
    </row>
    <row r="522" spans="5:5">
      <c r="E522" s="8"/>
    </row>
    <row r="523" spans="5:5">
      <c r="E523" s="8"/>
    </row>
    <row r="524" spans="5:5">
      <c r="E524" s="8"/>
    </row>
    <row r="525" spans="5:5">
      <c r="E525" s="8"/>
    </row>
    <row r="526" spans="5:5">
      <c r="E526" s="8"/>
    </row>
    <row r="527" spans="5:5">
      <c r="E527" s="8"/>
    </row>
    <row r="528" spans="5:5">
      <c r="E528" s="8"/>
    </row>
    <row r="529" spans="5:5">
      <c r="E529" s="8"/>
    </row>
    <row r="530" spans="5:5">
      <c r="E530" s="8"/>
    </row>
    <row r="531" spans="5:5">
      <c r="E531" s="8"/>
    </row>
    <row r="532" spans="5:5">
      <c r="E532" s="8"/>
    </row>
    <row r="533" spans="5:5">
      <c r="E533" s="8"/>
    </row>
    <row r="534" spans="5:5">
      <c r="E534" s="8"/>
    </row>
    <row r="535" spans="5:5">
      <c r="E535" s="8"/>
    </row>
    <row r="536" spans="5:5">
      <c r="E536" s="8"/>
    </row>
    <row r="537" spans="5:5">
      <c r="E537" s="8"/>
    </row>
    <row r="538" spans="5:5">
      <c r="E538" s="8"/>
    </row>
    <row r="539" spans="5:5">
      <c r="E539" s="8"/>
    </row>
    <row r="540" spans="5:5">
      <c r="E540" s="8"/>
    </row>
    <row r="541" spans="5:5">
      <c r="E541" s="8"/>
    </row>
    <row r="542" spans="5:5">
      <c r="E542" s="8"/>
    </row>
    <row r="543" spans="5:5">
      <c r="E543" s="8"/>
    </row>
    <row r="544" spans="5:5">
      <c r="E544" s="8"/>
    </row>
    <row r="545" spans="5:5">
      <c r="E545" s="8"/>
    </row>
    <row r="546" spans="5:5">
      <c r="E546" s="8"/>
    </row>
    <row r="547" spans="5:5">
      <c r="E547" s="8"/>
    </row>
    <row r="548" spans="5:5">
      <c r="E548" s="8"/>
    </row>
    <row r="549" spans="5:5">
      <c r="E549" s="8"/>
    </row>
    <row r="550" spans="5:5">
      <c r="E550" s="8"/>
    </row>
    <row r="551" spans="5:5">
      <c r="E551" s="8"/>
    </row>
    <row r="552" spans="5:5">
      <c r="E552" s="8"/>
    </row>
    <row r="553" spans="5:5">
      <c r="E553" s="8"/>
    </row>
    <row r="554" spans="5:5">
      <c r="E554" s="8"/>
    </row>
    <row r="555" spans="5:5">
      <c r="E555" s="8"/>
    </row>
    <row r="556" spans="5:5">
      <c r="E556" s="8"/>
    </row>
    <row r="557" spans="5:5">
      <c r="E557" s="8"/>
    </row>
    <row r="558" spans="5:5">
      <c r="E558" s="8"/>
    </row>
    <row r="559" spans="5:5">
      <c r="E559" s="8"/>
    </row>
    <row r="560" spans="5:5">
      <c r="E560" s="8"/>
    </row>
    <row r="561" spans="5:5">
      <c r="E561" s="8"/>
    </row>
    <row r="562" spans="5:5">
      <c r="E562" s="8"/>
    </row>
    <row r="563" spans="5:5">
      <c r="E563" s="8"/>
    </row>
    <row r="564" spans="5:5">
      <c r="E564" s="8"/>
    </row>
    <row r="565" spans="5:5">
      <c r="E565" s="8"/>
    </row>
    <row r="566" spans="5:5">
      <c r="E566" s="8"/>
    </row>
    <row r="567" spans="5:5">
      <c r="E567" s="8"/>
    </row>
    <row r="568" spans="5:5">
      <c r="E568" s="8"/>
    </row>
    <row r="569" spans="5:5">
      <c r="E569" s="8"/>
    </row>
    <row r="570" spans="5:5">
      <c r="E570" s="8"/>
    </row>
    <row r="571" spans="5:5">
      <c r="E571" s="8"/>
    </row>
    <row r="572" spans="5:5">
      <c r="E572" s="8"/>
    </row>
    <row r="573" spans="5:5">
      <c r="E573" s="8"/>
    </row>
    <row r="574" spans="5:5">
      <c r="E574" s="8"/>
    </row>
    <row r="575" spans="5:5">
      <c r="E575" s="8"/>
    </row>
    <row r="576" spans="5:5">
      <c r="E576" s="8"/>
    </row>
    <row r="577" spans="5:5">
      <c r="E577" s="8"/>
    </row>
    <row r="578" spans="5:5">
      <c r="E578" s="8"/>
    </row>
  </sheetData>
  <mergeCells count="2">
    <mergeCell ref="B2:E2"/>
    <mergeCell ref="A3:G3"/>
  </mergeCells>
  <pageMargins left="0.39370078740157483" right="0.15748031496062992" top="0.74803149606299213" bottom="0.51181102362204722" header="0.51181102362204722" footer="0.51181102362204722"/>
  <pageSetup paperSize="9" scale="54" fitToHeight="27" orientation="portrait"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2</vt:lpstr>
      <vt:lpstr>Лист1</vt:lpstr>
      <vt:lpstr>Приложение 2 (2)</vt:lpstr>
      <vt:lpstr>'Приложение 2'!Заголовки_для_печати</vt:lpstr>
      <vt:lpstr>'Приложение 2 (2)'!Заголовки_для_печати</vt:lpstr>
      <vt:lpstr>'Приложение 2'!Область_печати</vt:lpstr>
      <vt:lpstr>'Приложение 2 (2)'!Область_печати</vt:lpstr>
    </vt:vector>
  </TitlesOfParts>
  <Company>МИНФИН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Okuneva</dc:creator>
  <cp:lastModifiedBy>Tishkova</cp:lastModifiedBy>
  <cp:lastPrinted>2019-05-29T07:26:54Z</cp:lastPrinted>
  <dcterms:created xsi:type="dcterms:W3CDTF">2007-07-09T06:43:19Z</dcterms:created>
  <dcterms:modified xsi:type="dcterms:W3CDTF">2019-05-29T07:29:48Z</dcterms:modified>
</cp:coreProperties>
</file>