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480" windowHeight="11220" activeTab="0"/>
  </bookViews>
  <sheets>
    <sheet name="Лист 1" sheetId="1" r:id="rId1"/>
  </sheets>
  <externalReferences>
    <externalReference r:id="rId4"/>
  </externalReferences>
  <definedNames>
    <definedName name="A" localSheetId="0" hidden="1">{#N/A,#N/A,TRUE,"Дох_к";#N/A,#N/A,TRUE,"Расх_к";#N/A,#N/A,TRUE,"Дох_о";#N/A,#N/A,TRUE,"Расх_о";#N/A,#N/A,TRUE,"Ст8_9";#N/A,#N/A,TRUE,"Ст_10";#N/A,#N/A,TRUE,"Ст11_15"}</definedName>
    <definedName name="A" hidden="1">{#N/A,#N/A,TRUE,"Дох_к";#N/A,#N/A,TRUE,"Расх_к";#N/A,#N/A,TRUE,"Дох_о";#N/A,#N/A,TRUE,"Расх_о";#N/A,#N/A,TRUE,"Ст8_9";#N/A,#N/A,TRUE,"Ст_10";#N/A,#N/A,TRUE,"Ст11_15"}</definedName>
    <definedName name="no" localSheetId="0">#REF!</definedName>
    <definedName name="no">#REF!</definedName>
    <definedName name="w">#REF!</definedName>
    <definedName name="wrn.Проект._.бюджета._.1997г.." localSheetId="0" hidden="1">{#N/A,#N/A,TRUE,"Дох_к";#N/A,#N/A,TRUE,"Расх_к";#N/A,#N/A,TRUE,"Дох_о";#N/A,#N/A,TRUE,"Расх_о";#N/A,#N/A,TRUE,"Ст8_9";#N/A,#N/A,TRUE,"Ст_10";#N/A,#N/A,TRUE,"Ст11_15"}</definedName>
    <definedName name="wrn.Проект._.бюджета._.1997г.." hidden="1">{#N/A,#N/A,TRUE,"Дох_к";#N/A,#N/A,TRUE,"Расх_к";#N/A,#N/A,TRUE,"Дох_о";#N/A,#N/A,TRUE,"Расх_о";#N/A,#N/A,TRUE,"Ст8_9";#N/A,#N/A,TRUE,"Ст_10";#N/A,#N/A,TRUE,"Ст11_15"}</definedName>
    <definedName name="ввв" localSheetId="0"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1'!$5:$6</definedName>
    <definedName name="Обеспеченность" localSheetId="0" hidden="1">{#N/A,#N/A,TRUE,"Дох_к";#N/A,#N/A,TRUE,"Расх_к";#N/A,#N/A,TRUE,"Дох_о";#N/A,#N/A,TRUE,"Расх_о";#N/A,#N/A,TRUE,"Ст8_9";#N/A,#N/A,TRUE,"Ст_10";#N/A,#N/A,TRUE,"Ст11_15"}</definedName>
    <definedName name="Обеспеченность" hidden="1">{#N/A,#N/A,TRUE,"Дох_к";#N/A,#N/A,TRUE,"Расх_к";#N/A,#N/A,TRUE,"Дох_о";#N/A,#N/A,TRUE,"Расх_о";#N/A,#N/A,TRUE,"Ст8_9";#N/A,#N/A,TRUE,"Ст_10";#N/A,#N/A,TRUE,"Ст11_15"}</definedName>
    <definedName name="_xlnm.Print_Area" localSheetId="0">'Лист 1'!$A$1:$I$261</definedName>
  </definedNames>
  <calcPr fullCalcOnLoad="1"/>
</workbook>
</file>

<file path=xl/sharedStrings.xml><?xml version="1.0" encoding="utf-8"?>
<sst xmlns="http://schemas.openxmlformats.org/spreadsheetml/2006/main" count="406" uniqueCount="367">
  <si>
    <t>ВСЕГО:</t>
  </si>
  <si>
    <t>тыс. рублей</t>
  </si>
  <si>
    <t>№ п/п</t>
  </si>
  <si>
    <t>Направление расходов</t>
  </si>
  <si>
    <t>Комментарии</t>
  </si>
  <si>
    <t>Предложения по перераспределению средств в расходной части областного бюджета на 2015-2017 гг. в пределах общего объема бюджетных ассигнований, 
предусмотренных главным распорядителям средств областного бюджета</t>
  </si>
  <si>
    <t>Итого:</t>
  </si>
  <si>
    <t>Приложение 4</t>
  </si>
  <si>
    <t xml:space="preserve">за счет средств областного бюджета </t>
  </si>
  <si>
    <t xml:space="preserve">за счет средств федерального бюджета </t>
  </si>
  <si>
    <t>Ремонт областных дорог Самарской области за счет средств федерального бюджета</t>
  </si>
  <si>
    <t>Предложения по сокращению расходов 
(2015 год)</t>
  </si>
  <si>
    <t>Предложения по увеличению расходов 
(2015 год)</t>
  </si>
  <si>
    <t>Предложения по сокращению расходов
(2016 год)</t>
  </si>
  <si>
    <t>Предложения по увеличению расходов 
(2016 год)</t>
  </si>
  <si>
    <t>Предложения по сокращению расходов 
(2017 год)</t>
  </si>
  <si>
    <t>Предложения по увеличению расходов 
(2017 год)</t>
  </si>
  <si>
    <t>Министерство экономического развития, инвестиций и торговли Самарской области</t>
  </si>
  <si>
    <t>Подпрограмма "Развитие малого и среднего предпринимательства в Самарской области» на 2014 – 2019 годы</t>
  </si>
  <si>
    <t>Государственная программа Самарской области «Развитие туристско-рекреационного кластера в Самарской области» на 2015-2025 годы (увеличение фонда оплаты труда сотрудников ГБУ СО "Туристский информационный центр" )</t>
  </si>
  <si>
    <t>Министерство имущественных отношений Самарской области</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</si>
  <si>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</si>
  <si>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Предоставление субсидии государственному бюджетному учреждению Самарской области «Центр размещения рекламы»</t>
  </si>
  <si>
    <t>Министерство здравоохранения Самарской области</t>
  </si>
  <si>
    <r>
      <t xml:space="preserve">Оказание специализированной медицинской помощи населению Самарской области за пределами Самарской области
</t>
    </r>
    <r>
      <rPr>
        <b/>
        <sz val="33"/>
        <rFont val="Times New Roman"/>
        <family val="1"/>
      </rPr>
      <t>0909 0152003 244</t>
    </r>
  </si>
  <si>
    <t>Содержание ГКУЗ СО "Областная специализированная больница восстановительного лечения"</t>
  </si>
  <si>
    <t>Содержание ГКУЗ СО "Самарафармация"</t>
  </si>
  <si>
    <t>Перераспределение средств, предусмотренных на содержание ГКУЗ СО "Резерв", в связи с необходимостью оплаты командировочных расходов. Сокращаются расходы, предусмотренные на оплату за пользование справочными правовыми системами</t>
  </si>
  <si>
    <t>Экономия средств по результатам проведения конкурсных процедур</t>
  </si>
  <si>
    <t>Объем средств определен исходя из планового количества пациентов (до окончания года), которым будет оказан данный вид медицинской помощи и стоимости их лечения</t>
  </si>
  <si>
    <t>Объем средств определен исходя из фактического количества интернов и ординаторов и стоимости их обучения до окончания года</t>
  </si>
  <si>
    <t>Увеличение расходов связано с недостаточностью средств для оплаты контракта в 2015 году в связи с ростом курса доллара</t>
  </si>
  <si>
    <t>1.</t>
  </si>
  <si>
    <t>Реконструкция здания филиала ФКП "Росгосцирк"</t>
  </si>
  <si>
    <t>Проектирование и строительство консультативной поликлиники на 250 посещений в смену Большечерниговской центральной районной больницы в селе Большая Черниговка</t>
  </si>
  <si>
    <t xml:space="preserve">Средства необходимы для проведения строительно-монтажных работ в целях ввода объекта в эксплуатацию в соответствии с положительным заключением государственной экспертизы от 22.05.2015 № 63-1-4466-15. </t>
  </si>
  <si>
    <t>Предоставление субсидии бюджету городского округа Сызрань на реконструкцию стадиона «Центральный» в городе Сызрань</t>
  </si>
  <si>
    <t xml:space="preserve">Средства необходимы в целях завершения строительно-монтажных работ и ввода в эксплуатацию 1-го этапа реконструкции объекта в 2015 году. </t>
  </si>
  <si>
    <t>Оплата поставки оборудования для Самарского онкологического центра</t>
  </si>
  <si>
    <t>Средства необходимы в целях оплаты поставки оборудования  в соответствии с прогнозным курсом доллара США 80 рублей.</t>
  </si>
  <si>
    <t>Проектирование и строительство здания детской поликлиники на 500 посещений в смену по адресу: г. Самара, ул. Запорожская, д. 26</t>
  </si>
  <si>
    <t>Предпроектные и строительно-монтажные работы по созданию канатной дороги в черте г.о. Самара</t>
  </si>
  <si>
    <t>Проектирование и строительство хирургического комплекса областной детской больницы на 200 коек на базе детской больницы № 1</t>
  </si>
  <si>
    <t>Предоставление субсидий местным бюджетам на мероприятия по переселению граждан из аварийного жилищного фонда</t>
  </si>
  <si>
    <t>«КОШЕЛЕВ-ПРОЕКТ» Детский сад А-16/1» Самарская область, Волжский район, в районе п.г.т. Смышляевка</t>
  </si>
  <si>
    <t>«КОШЕЛЕВ-ПРОЕКТ» Дорога А-18/1» Самарская область, Волжский район, в районе п.г.т. Смышляевка</t>
  </si>
  <si>
    <t>Детский сад на 90 мест в с.п. Выселки жилой массив «Березовка» муниципального района Ставропольский Самарской области в границах улиц Парковая и Казачья</t>
  </si>
  <si>
    <t>Предоставление субсидии бюджетам муниципальных образований на проектирование, строительство и реконструкцию ФСК и ФОКов (нераспределенный остаток)</t>
  </si>
  <si>
    <t xml:space="preserve">Проектирование и реконструкция ССОК по адресу Безенчукский район, ПГТ Безенчук, ул.Луговцева ( 1 этап) </t>
  </si>
  <si>
    <t>Проектирование, реконструкция и строительство ФСК (нераспределенный остаток)</t>
  </si>
  <si>
    <t>Министерство социально-демографической и семейной политики Самарской области</t>
  </si>
  <si>
    <t>Предоставление субсидий некоммерческим организациям, не являющимся государственными (муниципальными) учреждениями, на оказание услуг по организации  обеспечения детей, проживающих в Сакском районе Республики Крым, новогодними подарками</t>
  </si>
  <si>
    <t>Ежемесячная денежная выплата ветеранам труда</t>
  </si>
  <si>
    <t>Экономия средств сложилась в результате отклонения фактической численности получателей ЕДВ от плановой.</t>
  </si>
  <si>
    <t xml:space="preserve">Увеличение расходов в связи с необходимостью исполнения судебных решений по обеспечению жилыми помещениями детей-сирот.  </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</si>
  <si>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</si>
  <si>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 xml:space="preserve">Экономия сложилась за счет разницы между объемом средств, предусмотренным в областном бюджете (1 000 млн. рублей) и объемом расходов, необходимым на обеспечение  софинансирования расходного обязательства за счет средств субъекта (764 669 тыс. рублей), определенным в соглашении между Министерством строительства и жилищно-коммунального хозяйства Российской Федерации и Правительством Самарской области от 22.07.2015 №05-230/с. </t>
  </si>
  <si>
    <t>Предоставление субвенций местным бюджетам на обеспечение жильем реабилитированных лиц и лиц, признанных пострадавшими от политических репрессий</t>
  </si>
  <si>
    <t>Министерство образования и науки Самарской области</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</si>
  <si>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 (07.02 0216047)</t>
  </si>
  <si>
    <t>Обеспечение транспортными средствами образовательных учреждений в Самарской области (07. 09 0212009)</t>
  </si>
  <si>
    <t xml:space="preserve">Исполнение судебных актов </t>
  </si>
  <si>
    <t>Выплата вознаграждений учителям образовательных учреждений Самарской области, подготовившим победителей и призеров олимпиад по общеобразовательным предметам</t>
  </si>
  <si>
    <t>Фактическая численность призеров/победителей этапов олимпиад в 2014/15 учебном году превысила ранее запланированную.
Источником финансирования является экономия средств, сложившаяся в рамках расходов по выплате вознаграждения педагогам, подготовившим школьников – олимпиадников в 2014/15 учебном году.</t>
  </si>
  <si>
    <t>Премии Губернатора Самарской области  учащимся образовательных организаций в Самарской области – победителям и призерам этапов олимпиад по общеобразовательным предметам</t>
  </si>
  <si>
    <t>Приобретение бланочной продукции и медалей</t>
  </si>
  <si>
    <t xml:space="preserve">Субсидии социально ориентированным 
некоммерческим организациям, не являющимся государственными (муниципальными) учреждениями, на проведение в 2015 году мероприятия, содействующего развитию военно-патриотического воспитания молодежи, в том числе культурного, духовного и нравственного воспитания казаков, сохранению и развитию казачьих традиций и обычаев
</t>
  </si>
  <si>
    <t xml:space="preserve">Финансовое обеспечение мероприятий в сфере молодежной политики </t>
  </si>
  <si>
    <t>Кубок Губернатора по КВН – 2015</t>
  </si>
  <si>
    <t>Торжественная церемония награждения победителей конкурса "Студент года"</t>
  </si>
  <si>
    <t>Организация и проведение Молодежного форума Приволжского федерального округа "iВолга-2015"</t>
  </si>
  <si>
    <t>Итого по ГРБС</t>
  </si>
  <si>
    <r>
      <t xml:space="preserve">Обеспечение деятельности противопожарной службы Самарской области  </t>
    </r>
    <r>
      <rPr>
        <b/>
        <sz val="33"/>
        <rFont val="Times New Roman"/>
        <family val="1"/>
      </rPr>
      <t xml:space="preserve">  КВР 831</t>
    </r>
  </si>
  <si>
    <r>
      <t xml:space="preserve">Обеспечение деятельности противопожарной службы Самарской области    </t>
    </r>
    <r>
      <rPr>
        <b/>
        <sz val="33"/>
        <rFont val="Times New Roman"/>
        <family val="1"/>
      </rPr>
      <t>КВР 850</t>
    </r>
  </si>
  <si>
    <t>Департамент по вопросам общественной безопасности Самарской области</t>
  </si>
  <si>
    <r>
      <t xml:space="preserve">Обеспечение деятельности министерства имущественных отношений Самарской области   </t>
    </r>
    <r>
      <rPr>
        <b/>
        <sz val="33"/>
        <rFont val="Times New Roman"/>
        <family val="1"/>
      </rPr>
      <t>КВР 122</t>
    </r>
  </si>
  <si>
    <r>
      <t xml:space="preserve">Обеспечение деятельности министерства имущественных отношений Самарской области    </t>
    </r>
    <r>
      <rPr>
        <b/>
        <sz val="33"/>
        <rFont val="Times New Roman"/>
        <family val="1"/>
      </rPr>
      <t>КВР 244</t>
    </r>
  </si>
  <si>
    <r>
      <t xml:space="preserve">Исполнение судебных актов   </t>
    </r>
    <r>
      <rPr>
        <b/>
        <sz val="33"/>
        <rFont val="Times New Roman"/>
        <family val="1"/>
      </rPr>
      <t>КВР 831</t>
    </r>
  </si>
  <si>
    <t>Министерство лесного хозяйства, охраны окружающей среды и природопользования Самарской области</t>
  </si>
  <si>
    <r>
      <t xml:space="preserve">Обеспечение деятельности минлесхоза   </t>
    </r>
    <r>
      <rPr>
        <b/>
        <sz val="33"/>
        <rFont val="Times New Roman"/>
        <family val="1"/>
      </rPr>
      <t>КВР 121</t>
    </r>
  </si>
  <si>
    <r>
      <t xml:space="preserve">Обеспечение деятельности минлесхоза   </t>
    </r>
    <r>
      <rPr>
        <b/>
        <sz val="33"/>
        <rFont val="Times New Roman"/>
        <family val="1"/>
      </rPr>
      <t>КВР 851</t>
    </r>
  </si>
  <si>
    <t>Министерство сельского хозяйства и продовольствия Самарской области</t>
  </si>
  <si>
    <r>
      <t xml:space="preserve">Обеспечение деятельности министерства сельского хозяйства и продовольствия Самарской области
</t>
    </r>
    <r>
      <rPr>
        <b/>
        <sz val="33"/>
        <rFont val="Times New Roman"/>
        <family val="1"/>
      </rPr>
      <t>(ВР 851)</t>
    </r>
  </si>
  <si>
    <r>
      <t xml:space="preserve">Обеспечение деятельности министерства сельского хозяйства и продовольствия Самарской области
</t>
    </r>
    <r>
      <rPr>
        <b/>
        <sz val="33"/>
        <rFont val="Times New Roman"/>
        <family val="1"/>
      </rPr>
      <t>(ВР 244)</t>
    </r>
  </si>
  <si>
    <t>Министерство транспорта и автомобильных дорог Самарской области</t>
  </si>
  <si>
    <t>Предоставление субсидий из областного бюджета, формируемых в том числе за поступающих средств федерального бюджета  местным бюджета в сфере дорожного хозяйства</t>
  </si>
  <si>
    <t>Министерство спорта Самарской области</t>
  </si>
  <si>
    <t>Министерство труда, занятости и миграционной политики Самарской области</t>
  </si>
  <si>
    <t>Разработка проектов зон охраны объектов культурного наследия, установление границ территорий и зон охраны объектов культурного наследия (0801 0412019 244)</t>
  </si>
  <si>
    <t>Проведение историко-культурной экспертизы (0801 0412020 244)</t>
  </si>
  <si>
    <t>Инвентаризация выявленных объектов культурного наследия (в том числе объектов археологического наследия), расположенных на территории Самарской области (0801 0416063 612)</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</si>
  <si>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оказание государственных услуг (выполнение работ) (Библиотеки) (0801 0446075 611)</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</si>
  <si>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оказание государственных услуг (выполнение работ) (Музеи) (0801 0446076 611)</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</si>
  <si>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оказание государственных услуг (выполнение работ) (Прочие учреждения культуры) (0801 0446077 611)</t>
  </si>
  <si>
    <t>Перевод архива министерства культуры Самарской области в части объектов культурного наследия в электронную форму и создание реестра архивного фонда (0410 2222065 244)</t>
  </si>
  <si>
    <t>Предоставление субсидий из областного бюджета бюджетам городских округов на мероприятие по проектированию, ремонту и реставрации объектов историко-культурного наследия, расположенных вдоль гостевых туристических маршрутов и в районе стрелки рек Самара и Волга (0801 0667308 521)</t>
  </si>
  <si>
    <t>Министерство культуры Самарской области
Управление государственной охраны объектов культурного наследия Самарской области</t>
  </si>
  <si>
    <t xml:space="preserve">Перераспределение средств областного бюджета с министерства культуры Самарской области на управление государственной охраны объектов культурного наследия Самарской области в связи с передачей полномочий в соответствии с постановлением Правительства Самарской области от 15.06.2015 № 338 «Об управлении государственной охраны объектов культурного наследия Самарской области» </t>
  </si>
  <si>
    <t>Обеспечение деятельности управления государственной охраны объектов культурного наследия Самарской области</t>
  </si>
  <si>
    <t>Предоставление субсидий государственному бюджетному учреждению областной детско-юношеской спортивно-технической школе по спидвею на возмещение нормативных затрат на оказание государственных услуг (выполнение работ) Государственное бюджетное учреждение Самарской области «Областная детско-юношеская спортивно-техническая школа по спидвею» (далее - ГБУ «ОДЮСТШ»)</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</si>
  <si>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развитие профессионального спортивного клуба Самарской области
Тольяттинская городская общественная организация «Спортивный клуб «Мега – Лада» (далее - ТГОО «СК «Мега-Лада»)</t>
  </si>
  <si>
    <t>Нераспределенный остаток (дошкольное образование)</t>
  </si>
  <si>
    <t>Проектирование и реконструкция здания ДОУ по адресу: г.о. Похвистнево, ул. Полевая, д. 21</t>
  </si>
  <si>
    <t>Проектирование и строительство здания ДОУ по адресу: м.р. Сызранский, пос. Междуреченск, ул. Приморская, д. 5</t>
  </si>
  <si>
    <t>Проектирование и реконструкция здания ДОУ № 325, поселок Мехзавод, квартал 10, дом 21 в Красноглинском районе</t>
  </si>
  <si>
    <t>Проектирование и реконструкция здания ДОУ по адресу: Молодежный переулок, дом 19а в Куйбышевском районе</t>
  </si>
  <si>
    <t>Предоставление из областного бюджета местным бюджетам субсидий в целях софинансирования расходных обязательств муниципальных образований по строительству пристроя к школе № 8 (классы и спортивный комплекс) города Октябрьска</t>
  </si>
  <si>
    <t>Предоставление субсидий некоммерческим организациям, не являющимся государственными (муниципальными) учреждениями, на реализацию мероприятий по переселению граждан из ветхого и (или) непригодного для проживания жилищного фонда</t>
  </si>
  <si>
    <t xml:space="preserve">Поощрение лучших учителей </t>
  </si>
  <si>
    <t>Всероссийский конкурс сочинений</t>
  </si>
  <si>
    <t xml:space="preserve">Субсидии негосударственным образовательным учреждениям высшего профессионального образования в целях возмещения затрат, связанных с предоставлением образовательных услуг в части расходов на подготовку кадров по специальности «Организация работы с молодежью» </t>
  </si>
  <si>
    <t>Федеральная субвенция на охрану памятников  (КЦСР 908.59.50)</t>
  </si>
  <si>
    <t>Обеспечение деятельности минкультуры Самарской области КВР 121</t>
  </si>
  <si>
    <t>Предоставление субсидий некоммерческим организациям, не являющимся государственными (муниципальными) учреждениями, на создание регионального специализированного жилищного фонда для реализации проектов освоения застроенных территорий</t>
  </si>
  <si>
    <t>Строительство школы на 1000 мест в Куйбышевском районе г.о. Самара, жилой район «Волгарь»</t>
  </si>
  <si>
    <t>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школы на 275 учащихся в с. Ташелка Ставропольского района</t>
  </si>
  <si>
    <t>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школы в селе Новодевичье Шигонского района</t>
  </si>
  <si>
    <t>Строительство дублирующего участка коллектора Волжского склона Д=1000 мм от улицы Советской Армии до камеры в районе улиц Осипенко и Лесной</t>
  </si>
  <si>
    <t>Средства необходимы в целях обеспечения федерального софинансирования.</t>
  </si>
  <si>
    <t>Предоставление субсидий бюджету муниципального района Шенталинский на проектирование и строительство физкультурно-оздоровительного комплекса в селе Шентала муниципального района Шенталинский</t>
  </si>
  <si>
    <t>Содержание объектов, введенных в эксплуатацию и не переданных балансодержателю, и объектов, строительство которых временно приостановлено или законсервировано</t>
  </si>
  <si>
    <t>Предоставление субсидии бюджету муниципального района Исаклинский на проектирование и строительство физкультурно-оздоровительного комплекса в селе Исаклы муниципального района Исаклинский</t>
  </si>
  <si>
    <t>Проектирование и строительство физкультурно-спортивного комплекса в городском округе Тольятти</t>
  </si>
  <si>
    <t>Проектирование и строительство физкультурно-спортивного комплекса в городском округе Самара, Промышленный район, переулок Костромской</t>
  </si>
  <si>
    <t>Проектирование и строительство физкультурно-спортивного комплекса в городском округе Самара в границах ул.Александра Матросова, Ставропольской, Ново-Вокзальной, пр.Юных Пионеров</t>
  </si>
  <si>
    <t>Проектирование и строительство физкультурно-спортивного комплекса с универсальным игровым залом и плавательным бассейном по адресу: Волжский район, жилой район "Южный город"</t>
  </si>
  <si>
    <t>Средства необходимы в целях ввода объекта в эксплуатацию. 
Средства необходимы в целях выполнения отделочных работ, чаши и оборудования бассейнов, внутриплощадочные сети, вентиляционная системы, благоустройство.</t>
  </si>
  <si>
    <t>Подпрограмма субсидирования создания рабочих мест в монопрофильных городских округах Самарской области на 2014 - 2017 годы</t>
  </si>
  <si>
    <t>Субсидии в целях возмещения затрат в связи с производством сельскохозяйственной продукции в части расходов на  создание цехов (пунктов) по убою сельскохозяйственных животных</t>
  </si>
  <si>
    <t xml:space="preserve">Средства предлагается перераспределить на иные направления государственной поддержки АПК исходя из  фактической потребности. </t>
  </si>
  <si>
    <t xml:space="preserve">Средства необходимы для возмещения затрат 5 хозяйствам за обработанную площадь (3349 га) ядохимикатами от особо опасных вредителей (саранча, луговой мотылек). </t>
  </si>
  <si>
    <t>Субсидии юридическим лицам-производителям услуг в сфере выполнения мероприятий по борьбе с особо опасными вредителями сельскохозяйственных культур в целях возмещения затрат в связи с оказанием указанных услуг</t>
  </si>
  <si>
    <t>Возмещение части затрат сельскохозяйственных товаропроизводителей на уплату страховой премии по договорам сельскохозяйственного страхования в области растениеводства</t>
  </si>
  <si>
    <t xml:space="preserve">Данные средства предполагается перераспределить на другие направления государственной поддержки АПК с учётом  фактической потребности.  </t>
  </si>
  <si>
    <t>Предоставление субсидий в целях возмещения затрат в связи с производством сельскохозяйственной продукции в части расходов на производство реализованного и (или) отгруженного на собственную переработку молока</t>
  </si>
  <si>
    <t>Дополнительная потребность в средствах определена исходя из заявок, поступивших от получателей субсидии</t>
  </si>
  <si>
    <t xml:space="preserve">В  целях выполнения обязательств, заявленных в инвестиционных меморандумах, предлагается установить в 2015 году новое расходное обязательство Самарской области, предусмотрев на его реализацию 11,5 млн. рублей за создание 115 рабочих мест в г.о. Чапаевск. </t>
  </si>
  <si>
    <t>Министерство строительства Самарской области
Министерство энергетики и жилищно-коммунального хозяйства Самарской области</t>
  </si>
  <si>
    <t>В соответствии с заключением экспертизы стоимость 5 этапа  составляет - 238,9 млн. руб (из них 227,0 млн. рублей средства областного бюджета, 11,9 млн. рублей средства городского бюджета). По итогам проведения оптимизации образовалась экономия денежных средств 27,9 млн. рублей, в том числе 26,45 млн. рублей средства областного бюджета, 1,46 млн. рублей  средства городского бюджета. Ввод объекта в эксплуатацию намечен на 2015 год.</t>
  </si>
  <si>
    <t>В 2015 г. планируется завершение ПИР. Объем средств предусматривается на финансирование работ по муниципальному контракту и прочих затрат.</t>
  </si>
  <si>
    <t xml:space="preserve">В 2015 г. средства необходимы на оформление земли. В соответствии с заключенным муниципальным контрактом потребность в финансировании на завершение ПИР возникнет в 2016 году. Завершение работ намечено на май 2016 года.   </t>
  </si>
  <si>
    <t>Предоставление из областного бюджета бюджетам городских округов Самарской области субсидий на реконструкцию территории набережной реки Волги городского округа Самара      (1-я и 3-я очереди)
(ГРБС-МИНЭНЕРГО)</t>
  </si>
  <si>
    <t>Предоставление из областного бюджета бюджетам городских округов Самарской области субсидий на реконструкцию территории набережной реки Волги городского округа Самара (4-я очередь)
(ГРБС-МИНЭНЕРГО)</t>
  </si>
  <si>
    <t>Проектирование и ремонт Струковского сада (в границах улиц Красноармейская, М.Горького, Вилоновская, Куйбышева)
(ГРБС-МИНЭНЕРГО)</t>
  </si>
  <si>
    <t>Проектирование  и строительство коллектора  дождевой канализации от площадки, предназначенной для размещения футбольного стадиона и других объектов игр чемпионата мира по футболу, до очистных сооружений «Постников Овраг» протяженностью 10 км, диаметром 80
(ГРБС-МИНЭНЕРГО)</t>
  </si>
  <si>
    <t>Проектирование и строительство очистных сооружений дождевой канализации «Постников Овраг» производительностью 93800 м3/сут, Самарская область
(ГРБС-МИНЭНЕРГО)</t>
  </si>
  <si>
    <t>Предоставление из областного бюджета бюджетам городских округов Самарской области субсидий на проектирование и строительство коллектора дождевой канализации от площадки, предназначенной для размещения футбольного стадиона и других объектов игр чемпионата
(ГРБС-МИНЭНЕРГО)</t>
  </si>
  <si>
    <t>Предоставление из областного бюджета бюджетам городских округов Самарской области субсидий на проектирование и строительство очистных сооружений "Орлов овраг"
(ГРБС-МИНЭНЕРГО)</t>
  </si>
  <si>
    <t>Предоставление субсидий на иные цели государственным бюджетным учреждениям, подведомственным министерству культуры Самарской области, находящимся в состоянии ликвидации</t>
  </si>
  <si>
    <t>Перераспределение средств, предусмотренных на обеспечение выполнения гос.задания ГБУК "Международный центр развития культуры" производится в связи с ликвидацией указанного учреждения (постановление Правительства Самарской области от 21.07.2015 №440) и необходимостью обеспечения процедур по его ликвидации.</t>
  </si>
  <si>
    <t>Уменьшение нераспределенного остатка средств резервного фонда Правительства Самарской области
(министерство управления финансами Самарской области)</t>
  </si>
  <si>
    <t>Перераспределение средств в соответствии с принятыми НПА</t>
  </si>
  <si>
    <t>Предоставление министерству энергетики и жилищно-коммунального хозяйства Самарской области бюджетных ассигнований за счет средств резервного фонда Правительства Самарской области</t>
  </si>
  <si>
    <t xml:space="preserve">Предоставление субсидий бюджетам муниципальных районов и сельских поселений Самарской области на софинансирование работ по восстановлению водоснабжения муниципальных образований Самарской области в целях предотвращения чрезвычайных ситуаций в условиях маловодья
</t>
  </si>
  <si>
    <t xml:space="preserve">Предоставление субсидии бюджету городского округа Отрадный Самарской области на софинансирование аварийно-восстановительных работ по водоснабжению в городском округе Отрадный Самарской области в условиях маловодья 2015 года
</t>
  </si>
  <si>
    <t>Предоставление субсидий бюджетам муниципальных образований Самарской области на софинансирование работ по восстановительному ремонту скважин муниципальных образований Самарской области в целях предотвращения чрезвычайных ситуаций в условиях маловодья</t>
  </si>
  <si>
    <t>Предоставление субсидии бюджету муниципального района Сызранский Самарской области на софинансирование расходного обязательства по восстановлению водоснабжения села Рамено муниципального района Сызранский Самарской области для предотвращения чрезвычайной ситуации в границах муниципального образования</t>
  </si>
  <si>
    <t>Предоставление министерству образования и науки Самарской области бюджетных ассигнований за счет средств резервного фонда Правительства Самарской области</t>
  </si>
  <si>
    <t>Оказание материальной помощи Рябиновой Елене Николаевне на компенсацию затрат на издание монографии «Модальный подход в динамике упругих космических аппаратов и ракет-носителей»</t>
  </si>
  <si>
    <t>Предоставление министерству социально-демографической и семейной политики Самарской области бюджетных ассигнований за счет средств резервного фонда Правительства Самарской области</t>
  </si>
  <si>
    <t xml:space="preserve">Предоставление субсидии ГКОУ Самарской области для детей-сирот и детей, оставшихся без попечения родителей г.о. Сызрань на выполнение ремонтно-строительных работ по восстановлению кровли здания с круглосуточным пребыванием людей </t>
  </si>
  <si>
    <t>Предоставление субсидии некоммерческой организации Благотворительному фонду «Радость» на оказание услуг по организации пунктов временного пребывания граждан Украины, прибывших на территорию Самарской области</t>
  </si>
  <si>
    <t>Предоставление субсидии ГБУ Самарской области "Центр социального обслуживания граждан пожилого возраста и инвалидов муниципального района Большечерниговский" на выполнение ремонтно-строительных работ по восстановлению кровли и оконных блоков здания"</t>
  </si>
  <si>
    <t>Предоставление субсидии ГБУ Самарской области "Приволжский молодежный пансионат для инвалидов (психоневрологический интернат)» на выполнение ремонтно-строительных работ по восстановлению крыши гаража</t>
  </si>
  <si>
    <t>Предоставление министерству сельского хозяйства и продовольствия Самарской области бюджетных ассигнований за счет средств резервного фонда Правительства Самарской области</t>
  </si>
  <si>
    <t>Итого по ГРБС:</t>
  </si>
  <si>
    <t>Предоставление иных межбюджетных трансфертов из областного бюджета местным бюджетам на исполнение органами местного самоуправления Самарской области актов государственных органов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</si>
  <si>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Предоставление субсидий местным бюджетам на проведение работ по отведению ливневых и паводковых стоков для сохранения несущих способностей оснований и фундаментов зданий
(ГРБС-МИНЭНЕРГО)</t>
  </si>
  <si>
    <t>На территории микрорайона жилой застройки по ул. Советской Армии (дома с 271 по 277), тренировочного ледового комплекса и универсального комплекса "МТЛ-Арена" сложилась угроза возникновения чрезвычайной ситуации из-за подтопления зданий и сооружений в связи с повышением уровня грунтовых вод. Для устранения угрозы предлагается провести работы по отведению ливневых и паводковых стоков. Предусматриваемые средства необходимы на проведение проектно-изыскательских работ.</t>
  </si>
  <si>
    <t>Определение оптимального варианта места размещения объектов капитального строительства гос. собственности с учетом их функциональной нагрузки, востребованности и целесообразности бюджетного финансирования</t>
  </si>
  <si>
    <t>Департамент управления делами Губернатора Самарской области и Правительства Самарской области</t>
  </si>
  <si>
    <t>Субсидия государственному бюджетному учреждению Самарской области «Служба обеспечения общественного питания»</t>
  </si>
  <si>
    <t>Субвенции на предоставление субсидий по краткосрочным кредитам в области растениеводства</t>
  </si>
  <si>
    <t xml:space="preserve">Данные средства предполагается перераспределить на другие направления государственной поддержки АПК в целях соблюдения условий софинансирования расходов из федерального бюджета.  </t>
  </si>
  <si>
    <t>Возмещение части процентной ставки по краткосрочным кредитам (займам) на переработку продукции растениеводства и животноводства</t>
  </si>
  <si>
    <t>Возмещение части процентной ставки по инвестиционным кредитам (займам) на строительство и реконструкцию объектов для молочного скотоводства</t>
  </si>
  <si>
    <t>Департамент информационных технологий и связи Самарской области 
Министерство экономического развития, инвестиций и торговли Самарской области</t>
  </si>
  <si>
    <t xml:space="preserve">Государственная программа Самарской области "Развитие информационно-телекоммуникационной инфраструктуры Самарской области" на 2014 - 2020 год
</t>
  </si>
  <si>
    <t xml:space="preserve">Предоставление субсидий некоммерческим организациям на реализацию проекта по формированию компетенций в сфере коммерциализации результатов интеллектуальной деятельности в рамках подпрограммы "Развитие инновационной деятельности в Самарской области" на 2014 - 2018 годы 
</t>
  </si>
  <si>
    <t>Служба мировых судей Самарской области</t>
  </si>
  <si>
    <r>
      <t xml:space="preserve">Обеспечение деятельности ГКУ СО Агентство по обеспечению деятельности мировых судей Самарской области    </t>
    </r>
    <r>
      <rPr>
        <b/>
        <sz val="33"/>
        <rFont val="Times New Roman"/>
        <family val="1"/>
      </rPr>
      <t>КВР 850</t>
    </r>
  </si>
  <si>
    <r>
      <t xml:space="preserve">Обеспечение деятельности ГКУ СО Агентство по обеспечению деятельности мировых судей Самарской области    </t>
    </r>
    <r>
      <rPr>
        <b/>
        <sz val="33"/>
        <rFont val="Times New Roman"/>
        <family val="1"/>
      </rPr>
      <t>КВР 244</t>
    </r>
  </si>
  <si>
    <t>Министерство энергетики и жилищно-коммунального хозяйства Самарской области</t>
  </si>
  <si>
    <t>Реконструкция Красноармейского группового водопровода от ПК 164+16 через ПК 238+23 (поворотный) до ПК 106+12 в муниципальном районе Красноармейский</t>
  </si>
  <si>
    <t>Реконструкция существующего водозабора городского округа Жигулевск</t>
  </si>
  <si>
    <r>
      <t xml:space="preserve">Обеспечение деятельности поисково-спасательной службы Самарской области           </t>
    </r>
    <r>
      <rPr>
        <b/>
        <sz val="33"/>
        <rFont val="Times New Roman"/>
        <family val="1"/>
      </rPr>
      <t>КВР 112</t>
    </r>
  </si>
  <si>
    <r>
      <t xml:space="preserve">Обеспечение деятельности поисково-спасательной службы Самарской области           </t>
    </r>
    <r>
      <rPr>
        <b/>
        <sz val="33"/>
        <rFont val="Times New Roman"/>
        <family val="1"/>
      </rPr>
      <t>КВР 244</t>
    </r>
  </si>
  <si>
    <r>
      <t xml:space="preserve">Обеспечение деятельности поисково-спасательной службы Самарской области           </t>
    </r>
    <r>
      <rPr>
        <b/>
        <sz val="33"/>
        <rFont val="Times New Roman"/>
        <family val="1"/>
      </rPr>
      <t>КВР 851</t>
    </r>
  </si>
  <si>
    <r>
      <t xml:space="preserve">Строительство пождепо по подпрограмме "Обеспечение  пожарной безопасности Самарской области"    </t>
    </r>
    <r>
      <rPr>
        <b/>
        <sz val="33"/>
        <rFont val="Times New Roman"/>
        <family val="1"/>
      </rPr>
      <t>КВР 414</t>
    </r>
  </si>
  <si>
    <r>
      <t xml:space="preserve">Строительство пождепо по подпрограмме "Обеспечение  пожарной безопасности Самарской области"    </t>
    </r>
    <r>
      <rPr>
        <b/>
        <sz val="33"/>
        <rFont val="Times New Roman"/>
        <family val="1"/>
      </rPr>
      <t>КВР 244</t>
    </r>
  </si>
  <si>
    <t>Предоставление из областного бюджета бюджетам городских округов Самарской области субсидий в целях софинансирования расходных обязательств по приобретению, внедрению и  техническому сопровождению автоматизированной системы управления движением (АСУД)
 КБК 706 0408 0637304 521 251</t>
  </si>
  <si>
    <t>Проектирование и строительство универсального спортивного комплекса с искусственным льдом в г. Самаре, проектные работы</t>
  </si>
  <si>
    <t>Проектирование и строительство универсального спортивного комплекса школы высшего спортивного мастерства N 5 в городском округе Самара, проектные работы</t>
  </si>
  <si>
    <t>Проектирование и строительство крытого велотрека в г.Самара</t>
  </si>
  <si>
    <t>Проектирование и строительство детского сада на 180 мест в с. Савруха Похвистневского района Самарской области</t>
  </si>
  <si>
    <t>Предоставление субсидии бюджету сельского поселения Хворостянка муниципального района Хворостянский на проектирование и строительство физкультурно-оздоровительного комплекса по ул. Спортивной  в районном центре Хворостянка</t>
  </si>
  <si>
    <t>Предоставление субсидии бюджету городского округа Новокуйбышевск на проектирование и строительство физкультурно-спортивного комплекса в городском округе Новокуйбышевск</t>
  </si>
  <si>
    <t>Строительство тренировочной площадки, г. Самара, Кировский район, 16 км Московского шоссе, ул. Дальняя</t>
  </si>
  <si>
    <t>Строительство тренировочной площадки № 2, 
г. Самара, Кировский район, 16 км Московского шоссе, ул. Дальняя</t>
  </si>
  <si>
    <t>Реконструкция тренировочной площадки на стадионе «Металлург», г.Самара, ул. Строителей, д.1</t>
  </si>
  <si>
    <t>Реконструкция тренировочной площадки, учебно-тренировочная база профессионального футбольного клуба «Крылья Советов», г. Самара, ул. Шушенская, д. 50 а</t>
  </si>
  <si>
    <t>Министерство строительства Самарской области
Министерство образования и науки Самарской области</t>
  </si>
  <si>
    <t>Проектирование и строительство образовательного центра на 1175 мест в районном центре Кошки (ГРБС-МИНСТРОЙ)</t>
  </si>
  <si>
    <t>Оборудование образовательного центра в р.ц. Кошки (ГРБС -МИНОБРАЗОВАНИЯ)</t>
  </si>
  <si>
    <t>Предоставление субсидий бюджетам муниципальных образований Самарской области на софинансирование аварийно-восстановительных работ по замене водонапорных башен в муниципальных образованиях Самарской области в целях предотвращения возникновения чрезвычайных ситуаций в границах муниципальных образований</t>
  </si>
  <si>
    <t>Оказание материальной помощи Ташимовой Наталье Николаевне, дочери Курятниковой Валентины Николаевны, погибшей в результате чрезвычайной ситуации природного характера 06.07.2015, произошедшей на территории муниципального района Большечерниговский Самарской области</t>
  </si>
  <si>
    <t>Предоставление субсидии государственному бюджетному профессиональному образовательному учреждению Самарской области «Большеглушицкий государственный техникум» на проведение технического перевооружения котельной, находящейся в оперативном управлении учреждения, расположенной по адресу: Самарская область, муниципальный район Большеглушицкий, с. Большая Глушица, ул. Зеленая, 9</t>
  </si>
  <si>
    <t>Предоставление субсидии государственному бюджетному профессиональному образовательному учреждению Самарской области "Борский государственный техникум" на выполнение ремонтно-восстановительных работ в здании лабораторно-практической мастерской</t>
  </si>
  <si>
    <t>Департамент охоты и рыболовства Самарской области</t>
  </si>
  <si>
    <t>Поощрение молодых ученых и конструкторов Самарской области</t>
  </si>
  <si>
    <t>Субсидия НКО на проведение Парада студенчества</t>
  </si>
  <si>
    <t xml:space="preserve">Информационное обеспечение социальной поддержки и социального обслуживания населения Самарской области   в рамках государственной программы Самарской области «Развитие социальной защиты населения в Самарской области» на 2014 – 2018 </t>
  </si>
  <si>
    <t>«Обеспечение инвалидов вспомогательными техническими средствами реабилитации, в том числе атипичными по индивидуальному заказу» в рамках государственной программы Самарской области «Доступная среда в Самарской области» на 2014 – 2015 годы.</t>
  </si>
  <si>
    <t>Экономия по результатам размещения заказа на торгах</t>
  </si>
  <si>
    <r>
      <t xml:space="preserve">Содержание и обеспечение функционирования органов в сфере национальной безопасности и правоохранительной деятельности (Противопожарная служба Самарской области)
 </t>
    </r>
    <r>
      <rPr>
        <b/>
        <sz val="33"/>
        <rFont val="Times New Roman"/>
        <family val="1"/>
      </rPr>
      <t>РзПр 0310</t>
    </r>
    <r>
      <rPr>
        <sz val="33"/>
        <rFont val="Times New Roman"/>
        <family val="1"/>
      </rPr>
      <t xml:space="preserve"> </t>
    </r>
    <r>
      <rPr>
        <b/>
        <sz val="33"/>
        <rFont val="Times New Roman"/>
        <family val="1"/>
      </rPr>
      <t>КВР 244</t>
    </r>
  </si>
  <si>
    <r>
      <t xml:space="preserve">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 </t>
    </r>
    <r>
      <rPr>
        <b/>
        <sz val="33"/>
        <rFont val="Times New Roman"/>
        <family val="1"/>
      </rPr>
      <t>РзПр 0309</t>
    </r>
    <r>
      <rPr>
        <sz val="33"/>
        <rFont val="Times New Roman"/>
        <family val="1"/>
      </rPr>
      <t xml:space="preserve"> </t>
    </r>
    <r>
      <rPr>
        <b/>
        <sz val="33"/>
        <rFont val="Times New Roman"/>
        <family val="1"/>
      </rPr>
      <t>КВР 244</t>
    </r>
  </si>
  <si>
    <t>Развитие и совершенствование муниципальной службы в Самарской области</t>
  </si>
  <si>
    <t>Предоставление субсидий в целях поддержки социально ориентированных некоммерческих организаций в Самарской области</t>
  </si>
  <si>
    <t>Реконструкция  автодороги "Самара - Бугуруслан" на участке км54+500-км76+400 (2этап км67+770-км76+400, 3 этап км65+380-км67+770) м.р.Кинельский и м.р.Кинель-Черкасский</t>
  </si>
  <si>
    <r>
      <t xml:space="preserve">Строительство автодороги "Ульяновск-Самара" -Киндяково км 2+000 - км 2+300 в м.р. Красноярский </t>
    </r>
    <r>
      <rPr>
        <b/>
        <sz val="33"/>
        <rFont val="Times New Roman"/>
        <family val="1"/>
      </rPr>
      <t>(м.17.10.47)</t>
    </r>
  </si>
  <si>
    <t>Перераспределение экономии, полученной по результатам размещения заказа на торгах (одобрено Федеральным агентством лесного хозяйства от 10.09.2015 ВШ-04-27/10919)</t>
  </si>
  <si>
    <r>
      <t xml:space="preserve">Субвенции на осуществление отдельных полномочий в области лесных отношений в рамках подпрограммы "Обеспечение использования, охраны, защиты и воспроизводства лесов" государственной программы Российской Федерации "Развитие лесного хозяйства" на 2013 - 2020 годы"  </t>
    </r>
    <r>
      <rPr>
        <b/>
        <sz val="33"/>
        <rFont val="Times New Roman"/>
        <family val="1"/>
      </rPr>
      <t>КВР 611</t>
    </r>
  </si>
  <si>
    <r>
      <t xml:space="preserve">Субвенции на осуществление отдельных полномочий в области лесных отношений в рамках подпрограммы "Обеспечение использования, охраны, защиты и воспроизводства лесов" государственной программы Российской Федерации "Развитие лесного хозяйства" на 2013 - 2020 годы" </t>
    </r>
    <r>
      <rPr>
        <b/>
        <sz val="33"/>
        <rFont val="Times New Roman"/>
        <family val="1"/>
      </rPr>
      <t xml:space="preserve"> КВР 244</t>
    </r>
  </si>
  <si>
    <r>
      <t xml:space="preserve">Субвенции на осуществление отдельных полномочий в области лесных отношений в рамках подпрограммы "Обеспечение использования, охраны, защиты и воспроизводства лесов" государственной программы Российской Федерации "Развитие лесного хозяйства" на 2013 - 2020 годы"  </t>
    </r>
    <r>
      <rPr>
        <b/>
        <sz val="33"/>
        <rFont val="Times New Roman"/>
        <family val="1"/>
      </rPr>
      <t xml:space="preserve"> КВР 112</t>
    </r>
  </si>
  <si>
    <r>
      <t xml:space="preserve">Субвенции на осуществление отдельных полномочий в области лесных отношений в рамках подпрограммы "Обеспечение использования, охраны, защиты и воспроизводства лесов" государственной программы Российской Федерации "Развитие лесного хозяйства" на 2013 - 2020 годы"  </t>
    </r>
    <r>
      <rPr>
        <b/>
        <sz val="33"/>
        <rFont val="Times New Roman"/>
        <family val="1"/>
      </rPr>
      <t>КВР122</t>
    </r>
  </si>
  <si>
    <t>Перераспределение средств необходимо в целях оплаты  командировочных расходов.
Экономия средств образовалась в связи с  передачей мелиоративного участка, стоящего на балансе министерства, в собственность м.р. Приволжский.</t>
  </si>
  <si>
    <t>Государственная программа Самарской области «Подготовка к проведению в 2018 году чемпионата мира по футболу» (предоставление субсидий юридическим лицам на возмещение процентной ставки по кредитам на создание и модернизацию гостиничной и туристской инфраструктуры и альтернативных средств размещения для клиентских групп ФИФА и болельщиков)</t>
  </si>
  <si>
    <t xml:space="preserve">Уточнение кодов бюджетной классификации в связи с оплатой исполнительного листа </t>
  </si>
  <si>
    <t xml:space="preserve">Средства необходимы для возмещения затрат за выполненные мероприятия по борьбе с особо опасными вредителями сельскохозяйственных культур на площади 8032 га. </t>
  </si>
  <si>
    <t>Средства необходимы для привлечения средств из федерального бюджета в сумме 87 422,0 тыс. руб. (Распоряжение Правительства РФ от 18.08.2015 №1586-р)</t>
  </si>
  <si>
    <t>Средства необходимы для привлечения средств из федерального бюджета в сумме 9 031,62 тыс. руб. (Распоряжение Правительства РФ от 18.08.2015 №1588-р)</t>
  </si>
  <si>
    <t>Необходимость перераспределения средств обусловлена присоединением ГКУЗ СО "Областная специализированная больница восстановительного лечения" к ГКУЗ СО "Самарафармация"</t>
  </si>
  <si>
    <t>В соответствии с условиями софинансирования расходного обязательства по выплате денежного поощрения лучшим учителям число получателей за счет областного бюджета должно составлять не менее 14 получателей. Результаты одного из победителей конкурса на получение денежного поощрения признаны недействительными (получатель за счет средств областного бюджета). Следующими по рейтингу конкурсного отбора являются 3(три) участника конкурса с одинаковыми баллами. Таким образом, объем дополнительных средств составит 400 тыс. рублей. (по 200 тыс. рублей каждому).</t>
  </si>
  <si>
    <t>Уточнение кодов бюджетной классификации в связи с оплатой исполнительного листа</t>
  </si>
  <si>
    <t>В целях реализации соглашения о сотрудничестве между Правительством СО и ФБОУВПО "Санкт-Петербургский национальный исследовательский университет информационных технологий, механики и оптики" (далее - университет ИТМО) ряд самарских Вузов реализуют совместную образовательную программу магистратуры. Основной целью которой является подготовка молодых кадров (преподавателей, научных сотрудников).
В целях продолжения обучения в 2015 году магистрантов второго курса в университете ИТМО необходимо 1,3 млн. рублей.
Кроме того, предлагается начать взаимодействие с Московским государственным техническим университетом им. Н.Э. Баумана также по совместной образовательной программе, на что необходимо 1,7 млн. рублей.</t>
  </si>
  <si>
    <t xml:space="preserve">Уточнение кодов бюджетной классификации в связи с уточнением цели  предоставления субсидии. </t>
  </si>
  <si>
    <t>Средства предлагаются к перераспределению министерству образования и науки Самарской области в целях доукомплектования объекта оборудованием.</t>
  </si>
  <si>
    <t xml:space="preserve">Существует необходимость набора в 2015 году студентов в количестве 15 человек по специальности "Организация работы с молодежью".
</t>
  </si>
  <si>
    <t>Дополнительные средства в сумме 740,5 тыс. рублей необходимы на предоставление технической поддержки лицензионного программного обеспечения Oracle в целях функционирования информационной системы министерства</t>
  </si>
  <si>
    <t>Предлагается уменьшить объем финансирования программы за счет средств областного бюджета на 44 000 тыс. рублей, поскольку соответствующие мероприятия подпрограммы не поддержаны за счет средств федерального бюджета. Средства в сумме 41 500 тыс. рублей предлагается перераспределить на иные направления расходов.</t>
  </si>
  <si>
    <t>Приобретение, внедрение и  техническое сопровождение автоматизированной системы управления движением (АСУД)
 КБК 706 0409 0632150 244 310</t>
  </si>
  <si>
    <r>
      <t xml:space="preserve">Реконструкция а/д "Долматовка-Комсомольский"-Большое Алдаркино на участке км3+800-км5+000 со строительством подъезда к с.Большое Алдаркино в м.р.Борский </t>
    </r>
    <r>
      <rPr>
        <b/>
        <sz val="33"/>
        <rFont val="Times New Roman"/>
        <family val="1"/>
      </rPr>
      <t>(м.17.10.45)</t>
    </r>
  </si>
  <si>
    <t>Субсидии сельхозтоваропроизводителям, организациям АПК и индивидуальным предпринимателям в целях возмещения затрат в связи с производством сельскохозяйственной продукции в части расходов на борьбу с особо опасными вредителями сельскохозяйственных культур</t>
  </si>
  <si>
    <t>Предоставление субсидий некоммерческим организациям, не являющимся государственными (муниципальными) учреждениями, на реализацию мероприятий по подготовке земельных участков, предоставленных для нового жилищного строительства, и обеспечению их объектами инфраструктуры</t>
  </si>
  <si>
    <t>Уточнение кодов бюджетной классификации в связи с уточнением налоговых деклараций по налогу на имущество</t>
  </si>
  <si>
    <t xml:space="preserve">В 2015 году дополнительная потребность на содержание имущества технопарка"Жигулевская долина" составляет 74,1 млн. рублей в связи с вводом новых корпусов и здания центра обработки данных. </t>
  </si>
  <si>
    <t>Субсидия на выполнение государственного задания ГАУ СО "ЦИРИКИ" (в части содержания недвижимого и особо ценного имущества технопарка "Жигулевская долина")</t>
  </si>
  <si>
    <t>В результате предлагаемых изменений средняя заработная плата сотрудников учреждения увеличится с 8,2 тыс. рублей до 27 тыс. рублей.</t>
  </si>
  <si>
    <t>Министерство управления финансами Самарской области
Министерство энергетики и жилищно-коммунального хозяйства Самарской области
Министерство образования и науки Самарской области
Министерство социально-демографической и семейной политики Самарской области 
Министерство сельского хозяйства и продовольствия Самарской области</t>
  </si>
  <si>
    <t xml:space="preserve">Государственные казенные учреждения службы семьи и демографического развития Самарской области  КВР 851 </t>
  </si>
  <si>
    <t xml:space="preserve">Государственные казенные учреждения службы семьи и демографического развития Самарской области КВР 852 </t>
  </si>
  <si>
    <t xml:space="preserve">Государственные казенные учреждения службы семьи и демографического развития Самарской области КВР 831 </t>
  </si>
  <si>
    <t>Уточнение кодов бюджетной классификации в связи с решением арбитражного суда и налогового органа по Самарской области</t>
  </si>
  <si>
    <t xml:space="preserve">Экономия средств в связи с необоснованным включением в список граждан, не имеющих право на обеспечение жильем (граждане репрессированные на территории других областей, республик, и реабилитированные на территории Самарской области). </t>
  </si>
  <si>
    <t>Обеспечение детей, проживающих в Сакском районе Республики Крым, в возрасте от 3 до 15 лет подарочными новогодними кондитерскими наборами</t>
  </si>
  <si>
    <t xml:space="preserve">В результате экономии средств по факту потребления противопожарной службой Самарской области электроэнергии, газа и др., предлагается перераспределить на оплату коммунальных услуг ГКУ "Центр по делам гражданской обороны, пожарной безопасности и чрезвычайным ситуациям". </t>
  </si>
  <si>
    <r>
      <t xml:space="preserve">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t>
    </r>
    <r>
      <rPr>
        <b/>
        <sz val="33"/>
        <color indexed="8"/>
        <rFont val="Times New Roman"/>
        <family val="1"/>
      </rPr>
      <t>КВР 244</t>
    </r>
  </si>
  <si>
    <r>
      <t xml:space="preserve">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t>
    </r>
    <r>
      <rPr>
        <b/>
        <sz val="33"/>
        <color indexed="8"/>
        <rFont val="Times New Roman"/>
        <family val="1"/>
      </rPr>
      <t>КВР 851</t>
    </r>
  </si>
  <si>
    <t xml:space="preserve">Уточнение кодов бюджетной классификации в связи с обязательством по уплате с остаточной стоимости приобретенного имущества налога на имущество </t>
  </si>
  <si>
    <t xml:space="preserve">Экономию средств областного бюджета, образовавшуюся в результате проведения конкурсных процедур предлагается направить на предоставление субсидий социально ориентированным некоммерческим организациям </t>
  </si>
  <si>
    <r>
      <t xml:space="preserve">Обеспечение деятельности государственного казенного учреждения Самарской области «Служба транспортного обеспечения» </t>
    </r>
    <r>
      <rPr>
        <b/>
        <sz val="33"/>
        <rFont val="Times New Roman"/>
        <family val="1"/>
      </rPr>
      <t xml:space="preserve">КВР 240 </t>
    </r>
  </si>
  <si>
    <r>
      <t xml:space="preserve">Обеспечение деятельности государственного казенного учреждения Самарской области «Служба транспортного обеспечения» </t>
    </r>
    <r>
      <rPr>
        <b/>
        <sz val="33"/>
        <rFont val="Times New Roman"/>
        <family val="1"/>
      </rPr>
      <t>КВР 830</t>
    </r>
  </si>
  <si>
    <t>Уточнение кодов бюджетной классификации в целях уплаты взысканий по исполнительному листу</t>
  </si>
  <si>
    <t xml:space="preserve"> В целях уплаты налогов в связи с увеличением кадастровой стоимости земельного участка, находящегося в постоянном бессрочном пользовании </t>
  </si>
  <si>
    <r>
      <t xml:space="preserve">Обеспечение деятельности ГКУ СО "Дом дружбы народов" </t>
    </r>
    <r>
      <rPr>
        <b/>
        <sz val="33"/>
        <rFont val="Times New Roman"/>
        <family val="1"/>
      </rPr>
      <t xml:space="preserve">КВР 240 </t>
    </r>
  </si>
  <si>
    <r>
      <t xml:space="preserve">Обеспечение деятельности ГКУ СО "Дом дружбы народов" </t>
    </r>
    <r>
      <rPr>
        <b/>
        <sz val="33"/>
        <rFont val="Times New Roman"/>
        <family val="1"/>
      </rPr>
      <t xml:space="preserve">КВР 850 </t>
    </r>
  </si>
  <si>
    <t>Уточнение кодов бюджетной классификации</t>
  </si>
  <si>
    <r>
      <t xml:space="preserve">Реализация наградной политики Самарской области </t>
    </r>
    <r>
      <rPr>
        <b/>
        <sz val="33"/>
        <rFont val="Times New Roman"/>
        <family val="1"/>
      </rPr>
      <t xml:space="preserve">КВР 360 </t>
    </r>
  </si>
  <si>
    <r>
      <t xml:space="preserve">Реализация наградной политики Самарской области </t>
    </r>
    <r>
      <rPr>
        <b/>
        <sz val="33"/>
        <rFont val="Times New Roman"/>
        <family val="1"/>
      </rPr>
      <t xml:space="preserve">КВР 240 </t>
    </r>
  </si>
  <si>
    <r>
      <t xml:space="preserve">Обеспечение деятельности государственного казенного учреждения Самарской области «Гостинично-представительский комплекс» </t>
    </r>
    <r>
      <rPr>
        <b/>
        <sz val="33"/>
        <rFont val="Times New Roman"/>
        <family val="1"/>
      </rPr>
      <t xml:space="preserve">КВР 850 </t>
    </r>
  </si>
  <si>
    <r>
      <t xml:space="preserve">Обеспечение деятельности государственного казенного учреждения Самарской области «Служба транспортного обеспечения» </t>
    </r>
    <r>
      <rPr>
        <b/>
        <sz val="33"/>
        <rFont val="Times New Roman"/>
        <family val="1"/>
      </rPr>
      <t>КВР 850</t>
    </r>
  </si>
  <si>
    <r>
      <t>Обеспечение деятельности государственного казенного учреждения Самарской области «Служба эксплуатации зданий и сооружений» К</t>
    </r>
    <r>
      <rPr>
        <b/>
        <sz val="33"/>
        <rFont val="Times New Roman"/>
        <family val="1"/>
      </rPr>
      <t xml:space="preserve">ВР 850 </t>
    </r>
  </si>
  <si>
    <r>
      <t xml:space="preserve">Обеспечение деятельности государственного казенного учреждения Самарской области «Служба эксплуатации зданий и сооружений» </t>
    </r>
    <r>
      <rPr>
        <b/>
        <sz val="33"/>
        <rFont val="Times New Roman"/>
        <family val="1"/>
      </rPr>
      <t xml:space="preserve">КВР 240 </t>
    </r>
  </si>
  <si>
    <t xml:space="preserve">Перераспределение экономии образовавшейся в результате изменения налогового законодательства </t>
  </si>
  <si>
    <r>
      <t xml:space="preserve">Подпрограмма "Повышение эффективности использования трудовых ресурсов и оптимизация системы управления занятостью населения Самарской области" государственной программы Самарской области "Содействие занятости населения Самарской области на 2014 - 2020 годы" </t>
    </r>
    <r>
      <rPr>
        <b/>
        <sz val="33"/>
        <rFont val="Times New Roman"/>
        <family val="1"/>
      </rPr>
      <t>ВР 244</t>
    </r>
  </si>
  <si>
    <r>
      <t xml:space="preserve">Подпрограмма "Повышение эффективности использования трудовых ресурсов и оптимизация системы управления занятостью населения Самарской области" государственной программы Самарской области "Содействие занятости населения Самарской области на 2014 - 2020 годы" </t>
    </r>
    <r>
      <rPr>
        <b/>
        <sz val="33"/>
        <rFont val="Times New Roman"/>
        <family val="1"/>
      </rPr>
      <t>ВР 360</t>
    </r>
  </si>
  <si>
    <t xml:space="preserve">Экономию средств по оплате банковских услуг при перечислении социальных выплат предлагается перераспределить на выплату материальной поддержки несовершеннолетним гражданам при трудоустройстве их в свободное от учебы время, а также гражданам, участвующим в оплачиваемых общественных работах </t>
  </si>
  <si>
    <r>
      <t xml:space="preserve">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2014 - 2018 годы" </t>
    </r>
    <r>
      <rPr>
        <b/>
        <sz val="33"/>
        <rFont val="Times New Roman"/>
        <family val="1"/>
      </rPr>
      <t>ВР 244</t>
    </r>
  </si>
  <si>
    <r>
      <t xml:space="preserve">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2014 - 2018 годы" </t>
    </r>
    <r>
      <rPr>
        <b/>
        <sz val="33"/>
        <rFont val="Times New Roman"/>
        <family val="1"/>
      </rPr>
      <t>ВР 360</t>
    </r>
  </si>
  <si>
    <t>Экономия средств образовалась по обучению и профессиональному образованию соотечественников в связи с отсутствием заявок от соотечественников, желающих пройти обучение.
Средства предлагается перераспределить на мероприятие по компенсации затрат на жилищное обустройство соотечественников.</t>
  </si>
  <si>
    <r>
      <t xml:space="preserve">Реализация дополнительных мероприятий в сфере занятости населения, направленных на снижение напряженности на рынке труда - социальная занятость инвалидов, опережающее профессиональное обучение и стажировка работников организаций, находящихся под риском увольнения </t>
    </r>
    <r>
      <rPr>
        <b/>
        <sz val="33"/>
        <rFont val="Times New Roman"/>
        <family val="1"/>
      </rPr>
      <t>ВР 810</t>
    </r>
  </si>
  <si>
    <r>
      <t xml:space="preserve">Реализация дополнительных мероприятий в сфере занятости населения, направленных на снижение напряженности на рынке труда - социальная занятость инвалидов, опережающее профессиональное обучение и стажировка работников организаций, находящихся под риском увольнения </t>
    </r>
    <r>
      <rPr>
        <b/>
        <sz val="33"/>
        <rFont val="Times New Roman"/>
        <family val="1"/>
      </rPr>
      <t>ВР 630</t>
    </r>
  </si>
  <si>
    <t xml:space="preserve">Уточнение кодов бюджетной классификации.
</t>
  </si>
  <si>
    <r>
      <t xml:space="preserve">Реализация дополнительных мероприятий в сфере занятости населения - содействие трудоустройству инвалидов </t>
    </r>
    <r>
      <rPr>
        <b/>
        <sz val="33"/>
        <rFont val="Times New Roman"/>
        <family val="1"/>
      </rPr>
      <t>ВР 810</t>
    </r>
  </si>
  <si>
    <r>
      <t xml:space="preserve">Реализация дополнительных мероприятий в сфере занятости населения - содействие трудоустройству инвалидов </t>
    </r>
    <r>
      <rPr>
        <b/>
        <sz val="33"/>
        <rFont val="Times New Roman"/>
        <family val="1"/>
      </rPr>
      <t>ВР 630</t>
    </r>
  </si>
  <si>
    <t xml:space="preserve">В связи с расторжением муниципального контракта по объекту «Реконструкция Красноармейского группового водопровода от ПК 164+16 через ПК 238+23 (поворотный) до ПК 106+12 в м.р.Красноармейский» высвобождаемые средства в сумме 19 961,00 тыс. рублей предлагается направить на обеспечение ввода в эксплуатацию водозабора в г.о. Жигулевск. Продолжение работ по сокращаемому мероприятию планируются в рамках концессионного соглашения при условии поступления средств из Фонда содействия реформирования и ЖКХ. </t>
  </si>
  <si>
    <t>Уточнение кодов бюджетной классификации в связи с необходимостью обновления системы криптозащиты информации</t>
  </si>
  <si>
    <t>В настоящее время между ГБУ «ОДЮСТШ»и ТГОО «СК «Мега-Лада» заключено соглашение, в котором установлено право обще долевой собственности на объект «Стадион «Строитель». С учетом фактического содержания объекта ТГОО «СК «Мега-Лада» во избежание образования кредиторской задолженности (по уплате налогов, коммунальных расходов)</t>
  </si>
  <si>
    <r>
      <t xml:space="preserve">Предоставление социальных выплат спортсменам и тренерам Самарской области на приобретение жилых помещений </t>
    </r>
    <r>
      <rPr>
        <b/>
        <sz val="33"/>
        <rFont val="Times New Roman"/>
        <family val="1"/>
      </rPr>
      <t xml:space="preserve">КВР 330 </t>
    </r>
  </si>
  <si>
    <r>
      <t xml:space="preserve">Предоставление социальных выплат спортсменам и тренерам Самарской области на приобретение жилых помещений </t>
    </r>
    <r>
      <rPr>
        <b/>
        <sz val="33"/>
        <rFont val="Times New Roman"/>
        <family val="1"/>
      </rPr>
      <t xml:space="preserve">КВР 313 </t>
    </r>
  </si>
  <si>
    <t xml:space="preserve">Средства необходимы для оплаты исполнительного листа серии ФС № 004094916, выданного 10.06.2015 г. по делу № А55-724/2015. Источником образования задолженности является взыскание с ГКУ "Управление капитального строительства Самарской области" в пользу Публичного акционерного общества энергетики и электрификации "Самараэнерго" задолженности за потребленную в октябре, ноябре 2014 года в размере 236 120,03 руб. и процентов за пользование чужими денежными средствами в размере 1 232,60 руб., а также расходов по оплате госпошлины в расходов по оплате госпошлины в размере 7 747,05 руб.
</t>
  </si>
  <si>
    <r>
      <t xml:space="preserve">Содержание объектов, введенных в эксплуатацию и не переданных балансодержателю, и объектов, строительство которых временно приостановлено или законсервировано </t>
    </r>
    <r>
      <rPr>
        <b/>
        <sz val="33"/>
        <rFont val="Times New Roman"/>
        <family val="1"/>
      </rPr>
      <t>ВР 851</t>
    </r>
  </si>
  <si>
    <r>
      <t xml:space="preserve">Содержание объектов, введенных в эксплуатацию и не переданных балансодержателю, и объектов, строительство которых временно приостановлено или законсервировано </t>
    </r>
    <r>
      <rPr>
        <b/>
        <sz val="33"/>
        <rFont val="Times New Roman"/>
        <family val="1"/>
      </rPr>
      <t>ВР 831</t>
    </r>
  </si>
  <si>
    <t xml:space="preserve">В соответствии с положительным заключением ГАУ СО "Государственная экспертиза проектов в строительстве" о достоверности определения сметной стоимости проектно-изыскательских работ от 31.07.2015 № 63-1-4709-15 скорректирована стоимость выполнения ПИР </t>
  </si>
  <si>
    <t xml:space="preserve">В соответствии с положительным заключением ГАУ СО "Государственная экспертиза проектов в строительстве" о достоверности определения сметной стоимости проектно-изыскательских работ от 24.04.2015 № 63-1-4420-15 скорректирована стоимость выполнения ПИР </t>
  </si>
  <si>
    <t xml:space="preserve">В соответствии с положительным заключением ГАУ СО "Государственная экспертиза проектов в строительстве" о достоверности определения сметной стоимости проектно-изыскательских работ от 31.07.2015 № 63-1-4708-15 скорректирована стоимость выполнения ПИР </t>
  </si>
  <si>
    <t xml:space="preserve">В соответствии с положительным заключением ГАУ СО "Государственная экспертиза проектов в строительстве" о достоверности определения сметной стоимости проектно-изыскательских работ от 31.07.2015 № 63-1-4707-15 скорректирована стоимость выполнения ПИР </t>
  </si>
  <si>
    <t xml:space="preserve"> В целях завершения строительно-монтажных работ и ввода объекта в эксплуатацию необходимы средства в объеме 125 194,23 тыс. рублей</t>
  </si>
  <si>
    <t>Дополнительные работы, необходимы с целью ввода объекта в эксплуатацию</t>
  </si>
  <si>
    <t xml:space="preserve">Средства необходимы на завершение строительно-монтажных работ в целях ввода объекта в эксплуатацию </t>
  </si>
  <si>
    <t>Начало проведения строительно-монтажных работ в текущем году нецелесообразно</t>
  </si>
  <si>
    <t xml:space="preserve">Средства предлагаются к перераспределению в связи с длительными сроками оформления земельного участка </t>
  </si>
  <si>
    <t>В связи с невозможностью завершения стадии проектирования в текущем году</t>
  </si>
  <si>
    <t>Средства необходимы в связи с увеличением стоимости строительно-монтажных работ в соответствии с проектной документацией и техническое присоединение к электро-, тепло- , водоснабжения</t>
  </si>
  <si>
    <t>Средства необходимы в связи с увеличением стоимости строительно-монтажных работ в соответствии с положительным заключением государственной экспертизы от 03.07.2015 № 63-1-4705-15</t>
  </si>
  <si>
    <t>Средства необходимы в связи с увеличением стоимости строительно-монтажных работ в соответствии с положительным заключением государственной экспертизы от 05.06.2015 № 63-1-4568-15</t>
  </si>
  <si>
    <t xml:space="preserve">Вводной объект. С целью завершения работ и ввода объекта в эксплуатацию согласно положительного заключения государственной экспертизы (от 08.08.2015 № 63-1-4723-15) </t>
  </si>
  <si>
    <t>Корректировка сроков освоения субсидии связана со срывом сроков расселения собственника жилого помещения в многоквартирном жилом доме по адресу ул. Никитинская, дом 18, признанного в установленном порядке аварийным</t>
  </si>
  <si>
    <t>Данные средства планируется направить на комплекс мероприятий по подготовке площадок,  предназначенных под квартальную застройку  жильем экономического класса</t>
  </si>
  <si>
    <t>Предполагается завершение проектных работ в 2015 году в рамках МК от 30.07.2014 № 6/14 с ГУП СО "ТеррНИИгражданпроект"</t>
  </si>
  <si>
    <t>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реконструкции здания школы в п.г.т. Междуреченск Сызранского района</t>
  </si>
  <si>
    <t>В целях ввода объекта в эксплуатацию и получения положительного заключения государственной инспекции строительного надзора необходимо выполнить работы наружного утепления стен здания и установку огнезадерживающих клапанов.</t>
  </si>
  <si>
    <t>Вводной объект. Уточнение сметной стоимости в связи с затратами на тех.присоединение</t>
  </si>
  <si>
    <t>Вводной объект. Доп.потребность на приобретение технологического оборудования</t>
  </si>
  <si>
    <t>Сокращение нераспределенного остатка средств</t>
  </si>
  <si>
    <t xml:space="preserve">В целях обеспечения ввода объекта в 2015 году. </t>
  </si>
  <si>
    <t xml:space="preserve">В связи с предполагаемыми изменениями проектно-сметной документации в части дренажных работ с учетом необходимости переноса футбольного поля из-за неправильной привязки на местности </t>
  </si>
  <si>
    <t>С учетом необходимости получения ПЗГЭ на сметную документацию на доп.работы и сроков проведения торгов на определение подрядчика на доп.работы предлагается  перераспределить указанные средства на иные объекты</t>
  </si>
  <si>
    <t xml:space="preserve">Средства необходимы в целях обеспечения софинансирования поступающих средств федерального бюджета на строительство объекта социальной инфраструктуры. </t>
  </si>
  <si>
    <t>Вводной объект. Средства необходимы на проведение ранее не учтенных СМР</t>
  </si>
  <si>
    <t xml:space="preserve">В целях обеспечения полного софинансирования поступающих средств федерального бюджета </t>
  </si>
  <si>
    <t xml:space="preserve">Средства областного бюджета необходимы в целях обеспечения софинансирования поступающих средств федерального бюджета </t>
  </si>
  <si>
    <t>Дополнительные средства областного бюджета в размере 104 млн. рублей необходимы для завершения расселения площадки № 1 (квартал Е) проекта "5 кварталов".</t>
  </si>
  <si>
    <r>
      <t>Возможность перераспределения средств обусловлена двухлетним сроком реализации программных мероприятий, предусматривающих приобретение жилых помещений посредством участия в долевом строительстве. Муниципальные контракты заключаются в 2015 году со сроком исполнения в 2016 году.</t>
    </r>
    <r>
      <rPr>
        <b/>
        <sz val="32"/>
        <rFont val="Times New Roman"/>
        <family val="1"/>
      </rPr>
      <t xml:space="preserve"> </t>
    </r>
  </si>
  <si>
    <t>В связи с невозможностью завершения проектных работ, что связано с отсутствием правоустанавливающих документов на земельный участок, стесненностью территории</t>
  </si>
  <si>
    <t>Средства предлагаются к перераспределению в связи с изменением концепции объекта.</t>
  </si>
  <si>
    <t>Средства необходимы на проведение проектно-изыскательских работ в соответствии с предварительным расчетом стоимости по объекту</t>
  </si>
  <si>
    <r>
      <t xml:space="preserve">Обеспечение деятельности министерства строительства Самарской области </t>
    </r>
    <r>
      <rPr>
        <b/>
        <sz val="33"/>
        <rFont val="Times New Roman"/>
        <family val="1"/>
      </rPr>
      <t xml:space="preserve">ВР 122 </t>
    </r>
  </si>
  <si>
    <r>
      <t xml:space="preserve">Обеспечение деятельности министерства строительства Самарской области </t>
    </r>
    <r>
      <rPr>
        <b/>
        <sz val="33"/>
        <rFont val="Times New Roman"/>
        <family val="1"/>
      </rPr>
      <t xml:space="preserve">ВР 244 </t>
    </r>
  </si>
  <si>
    <r>
      <t xml:space="preserve">Обеспечение деятельности министерства строительства Самарской области </t>
    </r>
    <r>
      <rPr>
        <b/>
        <sz val="33"/>
        <rFont val="Times New Roman"/>
        <family val="1"/>
      </rPr>
      <t>ВР 121</t>
    </r>
    <r>
      <rPr>
        <i/>
        <sz val="33"/>
        <rFont val="Times New Roman"/>
        <family val="1"/>
      </rPr>
      <t xml:space="preserve"> </t>
    </r>
  </si>
  <si>
    <t>Средства необходимы для восстановления фонда оплаты труда в связи с произведёнными выплатами уволенным сотрудникам в результате изменения структуры и штатной численности министерства строительства</t>
  </si>
  <si>
    <t>В связи с  увеличением количества командировок  возникла потребность  в дополнительных средствах на командировочные расходы</t>
  </si>
  <si>
    <t xml:space="preserve">Средства предлагаются к перераспределению в связи с отсутствием софинансирования за счет средств федерального бюджета. Финансирование проектирования планируется произвести за счет средств федерального бюджета и собственных средств ФКП "Росгосцирк" </t>
  </si>
  <si>
    <t>Парад студенчества ежегодно проводится при поддержке МОН РФ как общероссийская акция с участием крупных городов России и представляет собой посвящение первокурсников в студенты, праздничное шествие студенческих колонн и концерт с участием студенческих коллективов, артистов</t>
  </si>
  <si>
    <t>Экономия сложилась исходя из фактической численности получателей денежных выплат для молодых ученых и конструкторов, работающих в Самарской области</t>
  </si>
  <si>
    <r>
      <t xml:space="preserve">Обеспечение деятельности  министерства образования и науки Самарской области </t>
    </r>
    <r>
      <rPr>
        <b/>
        <sz val="33"/>
        <rFont val="Times New Roman"/>
        <family val="1"/>
      </rPr>
      <t>КВР 121</t>
    </r>
  </si>
  <si>
    <r>
      <t xml:space="preserve">Исполнение судебных актов (органами государственной власти (государственными органами) </t>
    </r>
    <r>
      <rPr>
        <b/>
        <sz val="33"/>
        <rFont val="Times New Roman"/>
        <family val="1"/>
      </rPr>
      <t xml:space="preserve">КВР 831 </t>
    </r>
  </si>
  <si>
    <t xml:space="preserve">Дополнительная потребность в финансировании Молодежного форума в 2015 году </t>
  </si>
  <si>
    <t xml:space="preserve">В сентябре текущего года запланировано проведение массовых молодежных мероприятий ("Кубок Губернатора по КВН – 2015" и "Студент года") </t>
  </si>
  <si>
    <t>В целях привлечения средств федерального бюджета</t>
  </si>
  <si>
    <t>В 2015 году планируется завершение ПИР и получение гос.экспертизы</t>
  </si>
  <si>
    <t>Уточнение объемов финансирования согласно заключенным контрактам</t>
  </si>
  <si>
    <t>В связи с невозможностью продолжения СМР в соответствии с имеющейся ПСД</t>
  </si>
  <si>
    <r>
      <t>В связи с созданием на территории СО  казачьего кадетского корпуса Волжского войскового казачьего общества, на базе МБОУ средней общеобразовательной школы-интерната № 6 г.о. Самара ведется работа по поэтапному созданию казачьего кадетского корпуса. К 2015/16 учебному году набраны казачьи кадетские классы в количестве 110 человек. В целях реализации в образовательном и воспитательном процессе казачьего этнокультурного компонента и связанной с ним военизированной составляющей необходимо введение форменной одежды</t>
    </r>
    <r>
      <rPr>
        <sz val="33"/>
        <rFont val="Times New Roman"/>
        <family val="1"/>
      </rPr>
      <t xml:space="preserve">
Источником финансирования является экономия средств, сложившаяся по итогам проведения конкурсных процедур.</t>
    </r>
  </si>
  <si>
    <t>На основании Плана основных мероприятий по проведению в 2015 году в Российской Федерации Года литературы, утвержденного Председателем Государственной Думы Федерального Собрания Российской Федерации, Председателем Организационного комитета по проведению в Российской Федерации Года литературы Нарышкиным С.Е. 29.10.2014 № 1.1.-0745, поручения Президента РФ от 08.03.2015 № ПР-399, приказа Минобрнауки РФ от 09.04.2015 № 388 в августе 2015 г. стартует Всероссийский конкурс сочинений. В целях поощрения  литературно одаренных обучающихся и подготовивших их педагогов,  планируется единовременная денежная выплата.</t>
  </si>
  <si>
    <t>Средства перераспределяются в связи с оптимизацией расходов на содержание отдельных объектов, планируемых к передаче в министерство имущественных отношений СО</t>
  </si>
  <si>
    <t>Уточнение бюдженой классификации в связи с необходимостью оплаты исполнительного листа</t>
  </si>
  <si>
    <r>
      <t xml:space="preserve">Оплата траншей по кредитной линии на оснащение медицинским оборудованием ЛПУ области </t>
    </r>
    <r>
      <rPr>
        <b/>
        <sz val="33"/>
        <rFont val="Times New Roman"/>
        <family val="1"/>
      </rPr>
      <t>0909 0122004 244</t>
    </r>
  </si>
  <si>
    <r>
      <t xml:space="preserve">Учреждения (диспансеры), обеспечивающие предоставление услуг в сфере здравоохранения, за исключением учреждений, оказывающих фтизиатрическую помощь </t>
    </r>
    <r>
      <rPr>
        <b/>
        <sz val="33"/>
        <rFont val="Times New Roman"/>
        <family val="1"/>
      </rPr>
      <t>0901 01А614 611</t>
    </r>
  </si>
  <si>
    <r>
      <t xml:space="preserve">Учреждения (диспансеры), оказывающие фтизиатрическую помощь </t>
    </r>
    <r>
      <rPr>
        <b/>
        <sz val="33"/>
        <rFont val="Times New Roman"/>
        <family val="1"/>
      </rPr>
      <t>0901 01А6013 611</t>
    </r>
  </si>
  <si>
    <r>
      <t xml:space="preserve">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 </t>
    </r>
    <r>
      <rPr>
        <b/>
        <sz val="33"/>
        <rFont val="Times New Roman"/>
        <family val="1"/>
      </rPr>
      <t>0901 01А6011 611</t>
    </r>
  </si>
  <si>
    <r>
      <t xml:space="preserve">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t>
    </r>
    <r>
      <rPr>
        <b/>
        <sz val="33"/>
        <rFont val="Times New Roman"/>
        <family val="1"/>
      </rPr>
      <t>0909 0152005 244</t>
    </r>
  </si>
  <si>
    <r>
      <t xml:space="preserve">Приобретение средств иммунопрофилактики, включая расходы на оплату приема, хранения, транспортировки в условиях "холодовой цепи" </t>
    </r>
    <r>
      <rPr>
        <b/>
        <sz val="33"/>
        <rFont val="Times New Roman"/>
        <family val="1"/>
      </rPr>
      <t>0907 0112001 244</t>
    </r>
  </si>
  <si>
    <r>
      <t xml:space="preserve">Организация обеспечения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РФ </t>
    </r>
    <r>
      <rPr>
        <b/>
        <sz val="33"/>
        <rFont val="Times New Roman"/>
        <family val="1"/>
      </rPr>
      <t>0909 0162006 244</t>
    </r>
  </si>
  <si>
    <r>
      <t xml:space="preserve">Приобретение сборных, модульных конструкций для возведения зданий под размещение амбулаторий и офисов врача общей практики, фельдшерско-акушерских пунктов, подразделений наркологических диспансеров для медицинского освидетельствования и оказания помощи лицам, находящимся в состоянии опьянения </t>
    </r>
    <r>
      <rPr>
        <b/>
        <sz val="33"/>
        <rFont val="Times New Roman"/>
        <family val="1"/>
      </rPr>
      <t>0909 0182135 244</t>
    </r>
  </si>
  <si>
    <r>
      <t xml:space="preserve">Прочие учреждения здравоохранения (казенные учреждения)
</t>
    </r>
    <r>
      <rPr>
        <b/>
        <sz val="33"/>
        <rFont val="Times New Roman"/>
        <family val="1"/>
      </rPr>
      <t>КВР 112</t>
    </r>
  </si>
  <si>
    <r>
      <t xml:space="preserve">Прочие учреждения здравоохранения (казенные учреждения)
</t>
    </r>
    <r>
      <rPr>
        <b/>
        <sz val="33"/>
        <rFont val="Times New Roman"/>
        <family val="1"/>
      </rPr>
      <t>КВР 244</t>
    </r>
  </si>
  <si>
    <t>В рамках федеральной целевой программы «Устойчивое развитие сельских территорий на 2014 - 2017 годы и на период до 2020 года» распоряжением Правительства РФ от 23.07.2015 г. № 1429-р Самарской области из федерального бюджета в 2015 году предусмотрены субсидии в сумме 64 379,6 тыс. рублей. Соглашением с Федеральным дорожным агентством от 07.08.2015 №ФДА 48/54-с-3 о перечислении субсидии предусмотрено 37 847,31 тыс. рублей</t>
  </si>
  <si>
    <r>
      <t xml:space="preserve">Уточнение кодов бюджетной классификации в связи с реализацией мероприятия по проведению работ по автоматизированию схемы существующей организации дорожного движения только на светофорных объектах, расположенных на автомобильных дорогах </t>
    </r>
    <r>
      <rPr>
        <b/>
        <sz val="33"/>
        <rFont val="Times New Roman"/>
        <family val="1"/>
      </rPr>
      <t xml:space="preserve">регионального значения </t>
    </r>
    <r>
      <rPr>
        <sz val="33"/>
        <rFont val="Times New Roman"/>
        <family val="1"/>
      </rPr>
      <t xml:space="preserve">г.о.Самара (ул.Ново-Садовая, ул.Демократическая и Московское шоссе), по которым пройдут основные гостевые маршруты в соответствии с утвержденным операционным транспортным планом пассажирских перевозок на период проведения чемпионата мира по футболу в форме закупки товаров, работ и услуг для госнужд (расходы капитального характера, не относящиеся к бюджетным инвестициям). </t>
    </r>
  </si>
  <si>
    <r>
      <t xml:space="preserve">Обеспечение деятельности министерства транспорта и автомобильных дорог Самарской области </t>
    </r>
    <r>
      <rPr>
        <b/>
        <sz val="33"/>
        <rFont val="Times New Roman"/>
        <family val="1"/>
      </rPr>
      <t>ВР 244</t>
    </r>
  </si>
  <si>
    <r>
      <t xml:space="preserve">Обеспечение деятельности министерства транспорта и автомобильных дорог Самарской области </t>
    </r>
    <r>
      <rPr>
        <b/>
        <sz val="33"/>
        <rFont val="Times New Roman"/>
        <family val="1"/>
      </rPr>
      <t>ВР 853</t>
    </r>
  </si>
  <si>
    <t>Уточнение кодов бюджетной классификации для оплаты штрафов в целях исполнения части судебных решений по соответствующим административным делам.</t>
  </si>
  <si>
    <t>Уточнение кодов бюджетной классификации в соответствии с принятыми нормативными правовыми актами</t>
  </si>
  <si>
    <t>Предлагается перераспределить денежные средства в размере 5000,0 тыс. рублей с мероприятия по формированию земельных участков, предоставляемых многодетным семьям, на реализацию мероприятий оп незаконному сносу рекламных конструкций</t>
  </si>
  <si>
    <t xml:space="preserve">Приобретение в собственность Самарской области объектов недвижимости (гаражи общей площадью 521,1 кв.м.), находящихся в непосредственной близости к Дому промышленности
</t>
  </si>
  <si>
    <t>Взнос в уставный капитал ОАО «Транспортно-логистическая корпорация».</t>
  </si>
  <si>
    <t>Уточнение кодов бюджетной классификации в связи с выделением немонтируемого оборудования пождепо в отдельное направление расходов</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</si>
</sst>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
    <numFmt numFmtId="174" formatCode="#,##0.000"/>
    <numFmt numFmtId="175" formatCode="000000"/>
    <numFmt numFmtId="176" formatCode="0.0"/>
    <numFmt numFmtId="177" formatCode="#,##0.0_ ;[Red]\-#,##0.0\ "/>
    <numFmt numFmtId="178" formatCode="#,##0.00_ ;[Red]\-#,##0.00\ "/>
    <numFmt numFmtId="179" formatCode="#,##0_ ;[Red]\-#,##0\ "/>
    <numFmt numFmtId="180" formatCode="#,##0.00;[Red]\-#,##0.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0.000000"/>
    <numFmt numFmtId="187" formatCode="_-* #,##0_р_._-;\-* #,##0_р_._-;_-* &quot;-&quot;??_р_._-;_-@_-"/>
    <numFmt numFmtId="188" formatCode="#,##0_ ;\-#,##0\ "/>
    <numFmt numFmtId="189" formatCode="#,##0.0000000"/>
    <numFmt numFmtId="190" formatCode="#,##0.0000"/>
    <numFmt numFmtId="191" formatCode="00\.00\.00"/>
  </numFmts>
  <fonts count="63">
    <font>
      <sz val="10"/>
      <name val="Arial Cyr"/>
      <family val="0"/>
    </font>
    <font>
      <sz val="12"/>
      <color indexed="8"/>
      <name val="Times New Roman"/>
      <family val="2"/>
    </font>
    <font>
      <sz val="10"/>
      <name val="Arial"/>
      <family val="2"/>
    </font>
    <font>
      <sz val="11"/>
      <color indexed="8"/>
      <name val="Calibri"/>
      <family val="2"/>
    </font>
    <font>
      <sz val="10"/>
      <name val="Helv"/>
      <family val="0"/>
    </font>
    <font>
      <sz val="11"/>
      <name val="Times New Roman Cyr"/>
      <family val="0"/>
    </font>
    <font>
      <b/>
      <sz val="31"/>
      <name val="Times New Roman"/>
      <family val="1"/>
    </font>
    <font>
      <sz val="33"/>
      <name val="Arial Cyr"/>
      <family val="0"/>
    </font>
    <font>
      <sz val="33"/>
      <name val="Times New Roman"/>
      <family val="1"/>
    </font>
    <font>
      <b/>
      <sz val="33"/>
      <name val="Times New Roman"/>
      <family val="1"/>
    </font>
    <font>
      <b/>
      <sz val="33"/>
      <name val="Arial Cyr"/>
      <family val="0"/>
    </font>
    <font>
      <i/>
      <sz val="33"/>
      <name val="Times New Roman"/>
      <family val="1"/>
    </font>
    <font>
      <sz val="16"/>
      <name val="Arial Cyr"/>
      <family val="0"/>
    </font>
    <font>
      <i/>
      <sz val="16"/>
      <name val="Arial Cyr"/>
      <family val="0"/>
    </font>
    <font>
      <b/>
      <sz val="16"/>
      <name val="Arial Cyr"/>
      <family val="0"/>
    </font>
    <font>
      <sz val="32"/>
      <name val="Times New Roman"/>
      <family val="1"/>
    </font>
    <font>
      <sz val="31"/>
      <name val="Times New Roman"/>
      <family val="1"/>
    </font>
    <font>
      <sz val="20"/>
      <name val="Times New Roman"/>
      <family val="1"/>
    </font>
    <font>
      <b/>
      <sz val="32"/>
      <name val="Times New Roman"/>
      <family val="1"/>
    </font>
    <font>
      <sz val="33"/>
      <color indexed="8"/>
      <name val="Times New Roman"/>
      <family val="1"/>
    </font>
    <font>
      <b/>
      <sz val="33"/>
      <color indexed="8"/>
      <name val="Times New Roman"/>
      <family val="1"/>
    </font>
    <font>
      <sz val="38"/>
      <name val="Times New Roman"/>
      <family val="1"/>
    </font>
    <font>
      <b/>
      <sz val="38"/>
      <name val="Times New Roman"/>
      <family val="1"/>
    </font>
    <font>
      <sz val="38"/>
      <name val="Arial Cyr"/>
      <family val="0"/>
    </font>
    <font>
      <sz val="29"/>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5"/>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5"/>
      <color indexed="20"/>
      <name val="Arial Cyr"/>
      <family val="0"/>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5"/>
      <color theme="10"/>
      <name val="Arial Cyr"/>
      <family val="0"/>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u val="single"/>
      <sz val="5"/>
      <color theme="11"/>
      <name val="Arial Cyr"/>
      <family val="0"/>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00"/>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56" fillId="0" borderId="0">
      <alignment/>
      <protection/>
    </xf>
    <xf numFmtId="0" fontId="43" fillId="0" borderId="0">
      <alignment/>
      <protection/>
    </xf>
    <xf numFmtId="0" fontId="43" fillId="0" borderId="0">
      <alignment/>
      <protection/>
    </xf>
    <xf numFmtId="0" fontId="56" fillId="0" borderId="0">
      <alignment/>
      <protection/>
    </xf>
    <xf numFmtId="0" fontId="56" fillId="0" borderId="0">
      <alignment/>
      <protection/>
    </xf>
    <xf numFmtId="0" fontId="3"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4" fillId="0" borderId="0">
      <alignment/>
      <protection/>
    </xf>
    <xf numFmtId="0" fontId="61" fillId="0" borderId="0" applyNumberForma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192">
    <xf numFmtId="0" fontId="0" fillId="0" borderId="0" xfId="0" applyAlignment="1">
      <alignment/>
    </xf>
    <xf numFmtId="3" fontId="6" fillId="33" borderId="10" xfId="0" applyNumberFormat="1" applyFont="1" applyFill="1" applyBorder="1" applyAlignment="1">
      <alignment horizontal="center" vertical="top" wrapText="1"/>
    </xf>
    <xf numFmtId="172" fontId="6" fillId="33" borderId="10" xfId="0" applyNumberFormat="1" applyFont="1" applyFill="1" applyBorder="1" applyAlignment="1">
      <alignment horizontal="center" vertical="top" wrapText="1"/>
    </xf>
    <xf numFmtId="0" fontId="8" fillId="33" borderId="0" xfId="0" applyFont="1" applyFill="1" applyBorder="1" applyAlignment="1">
      <alignment horizontal="left" vertical="top"/>
    </xf>
    <xf numFmtId="3" fontId="8" fillId="33" borderId="0" xfId="0" applyNumberFormat="1" applyFont="1" applyFill="1" applyBorder="1" applyAlignment="1">
      <alignment horizontal="center" vertical="top"/>
    </xf>
    <xf numFmtId="0" fontId="8" fillId="0" borderId="0" xfId="0" applyFont="1" applyFill="1" applyBorder="1" applyAlignment="1">
      <alignment horizontal="right" vertical="center" wrapText="1"/>
    </xf>
    <xf numFmtId="0" fontId="7" fillId="33" borderId="0" xfId="0" applyFont="1" applyFill="1" applyBorder="1" applyAlignment="1">
      <alignment/>
    </xf>
    <xf numFmtId="0" fontId="8" fillId="33" borderId="0" xfId="0" applyFont="1" applyFill="1" applyBorder="1" applyAlignment="1">
      <alignment horizontal="center" vertical="center" wrapText="1"/>
    </xf>
    <xf numFmtId="0" fontId="9" fillId="33" borderId="0" xfId="0" applyFont="1" applyFill="1" applyBorder="1" applyAlignment="1">
      <alignment horizontal="left" vertical="top" wrapText="1"/>
    </xf>
    <xf numFmtId="3" fontId="8" fillId="33" borderId="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10" fillId="0" borderId="10" xfId="0" applyFont="1" applyFill="1" applyBorder="1" applyAlignment="1">
      <alignment/>
    </xf>
    <xf numFmtId="0" fontId="8"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11" fillId="33" borderId="10" xfId="0" applyFont="1" applyFill="1" applyBorder="1" applyAlignment="1">
      <alignment horizontal="left" vertical="center" wrapText="1"/>
    </xf>
    <xf numFmtId="3" fontId="11" fillId="33" borderId="10" xfId="0" applyNumberFormat="1"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0" xfId="0" applyFont="1" applyFill="1" applyBorder="1" applyAlignment="1">
      <alignment/>
    </xf>
    <xf numFmtId="0" fontId="11" fillId="33" borderId="0" xfId="0" applyFont="1" applyFill="1" applyBorder="1" applyAlignment="1">
      <alignment/>
    </xf>
    <xf numFmtId="0" fontId="9" fillId="0" borderId="10" xfId="0" applyFont="1" applyFill="1" applyBorder="1" applyAlignment="1">
      <alignment/>
    </xf>
    <xf numFmtId="0" fontId="8" fillId="0" borderId="0" xfId="0" applyFont="1" applyFill="1" applyBorder="1" applyAlignment="1">
      <alignment horizontal="left" vertical="center"/>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3" fontId="9" fillId="33" borderId="10" xfId="0" applyNumberFormat="1" applyFont="1" applyFill="1" applyBorder="1" applyAlignment="1">
      <alignment horizontal="center" vertical="top" wrapText="1"/>
    </xf>
    <xf numFmtId="172" fontId="7" fillId="33" borderId="0" xfId="0" applyNumberFormat="1" applyFont="1" applyFill="1" applyBorder="1" applyAlignment="1">
      <alignment/>
    </xf>
    <xf numFmtId="172" fontId="8" fillId="33" borderId="10" xfId="0" applyNumberFormat="1" applyFont="1" applyFill="1" applyBorder="1" applyAlignment="1">
      <alignment horizontal="left" vertical="center" wrapText="1"/>
    </xf>
    <xf numFmtId="172" fontId="8" fillId="0" borderId="10" xfId="0" applyNumberFormat="1" applyFont="1" applyFill="1" applyBorder="1" applyAlignment="1">
      <alignment vertical="center" wrapText="1"/>
    </xf>
    <xf numFmtId="188" fontId="8" fillId="33" borderId="10" xfId="81" applyNumberFormat="1" applyFont="1" applyFill="1" applyBorder="1" applyAlignment="1">
      <alignment horizontal="center" vertical="center" wrapText="1"/>
    </xf>
    <xf numFmtId="0" fontId="12" fillId="0" borderId="0" xfId="0" applyFont="1" applyBorder="1" applyAlignment="1">
      <alignment/>
    </xf>
    <xf numFmtId="0" fontId="12" fillId="0" borderId="0" xfId="0" applyFont="1" applyFill="1" applyBorder="1" applyAlignment="1">
      <alignment/>
    </xf>
    <xf numFmtId="0" fontId="12" fillId="34" borderId="0" xfId="0" applyFont="1" applyFill="1" applyBorder="1" applyAlignment="1">
      <alignment/>
    </xf>
    <xf numFmtId="0" fontId="13" fillId="0" borderId="0" xfId="0" applyFont="1" applyBorder="1" applyAlignment="1">
      <alignment/>
    </xf>
    <xf numFmtId="0" fontId="14" fillId="0" borderId="0" xfId="0" applyFont="1" applyBorder="1" applyAlignment="1">
      <alignment/>
    </xf>
    <xf numFmtId="3" fontId="8"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top" wrapText="1"/>
    </xf>
    <xf numFmtId="0" fontId="8" fillId="33" borderId="11" xfId="0" applyFont="1" applyFill="1" applyBorder="1" applyAlignment="1">
      <alignment horizontal="left" vertical="center" wrapText="1"/>
    </xf>
    <xf numFmtId="0" fontId="7" fillId="0" borderId="0" xfId="0" applyFont="1" applyBorder="1" applyAlignment="1">
      <alignment/>
    </xf>
    <xf numFmtId="0" fontId="9" fillId="35" borderId="10" xfId="0" applyFont="1" applyFill="1" applyBorder="1" applyAlignment="1">
      <alignment horizontal="center" vertical="center"/>
    </xf>
    <xf numFmtId="0" fontId="8" fillId="35"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33" borderId="0" xfId="0" applyFont="1" applyFill="1" applyBorder="1" applyAlignment="1">
      <alignment/>
    </xf>
    <xf numFmtId="188" fontId="8" fillId="0" borderId="10" xfId="81" applyNumberFormat="1" applyFont="1" applyFill="1" applyBorder="1" applyAlignment="1">
      <alignment horizontal="center" vertical="center" wrapText="1"/>
    </xf>
    <xf numFmtId="172"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0" fontId="13" fillId="36" borderId="0" xfId="0" applyFont="1" applyFill="1" applyBorder="1" applyAlignment="1">
      <alignment/>
    </xf>
    <xf numFmtId="0" fontId="15" fillId="33" borderId="10"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35" borderId="10" xfId="0" applyFont="1" applyFill="1" applyBorder="1" applyAlignment="1">
      <alignment horizontal="left" vertical="top" wrapText="1"/>
    </xf>
    <xf numFmtId="0" fontId="15" fillId="35" borderId="10"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8" fillId="0" borderId="10" xfId="0" applyFont="1" applyFill="1" applyBorder="1" applyAlignment="1">
      <alignment horizontal="center" vertical="center"/>
    </xf>
    <xf numFmtId="3" fontId="8" fillId="0" borderId="11"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172" fontId="8" fillId="0" borderId="11" xfId="0" applyNumberFormat="1" applyFont="1" applyFill="1" applyBorder="1" applyAlignment="1">
      <alignment horizontal="left" vertical="center" wrapText="1"/>
    </xf>
    <xf numFmtId="172" fontId="8" fillId="0" borderId="12" xfId="0" applyNumberFormat="1" applyFont="1" applyFill="1" applyBorder="1" applyAlignment="1">
      <alignment horizontal="left" vertical="center" wrapText="1"/>
    </xf>
    <xf numFmtId="0" fontId="7" fillId="0" borderId="0" xfId="0" applyFont="1" applyFill="1" applyBorder="1" applyAlignment="1">
      <alignment/>
    </xf>
    <xf numFmtId="4" fontId="17" fillId="0" borderId="11" xfId="0" applyNumberFormat="1" applyFont="1" applyFill="1" applyBorder="1" applyAlignment="1">
      <alignment horizontal="center" vertical="center" wrapText="1"/>
    </xf>
    <xf numFmtId="188" fontId="8" fillId="0" borderId="12" xfId="81"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8" fillId="33" borderId="0" xfId="0" applyNumberFormat="1" applyFont="1" applyFill="1" applyBorder="1" applyAlignment="1">
      <alignment/>
    </xf>
    <xf numFmtId="0" fontId="8" fillId="33" borderId="0" xfId="0" applyFont="1" applyFill="1" applyBorder="1" applyAlignment="1">
      <alignment wrapText="1"/>
    </xf>
    <xf numFmtId="0" fontId="7" fillId="6" borderId="0" xfId="0" applyFont="1" applyFill="1" applyBorder="1" applyAlignment="1">
      <alignment/>
    </xf>
    <xf numFmtId="0" fontId="7" fillId="37" borderId="0" xfId="0" applyFont="1" applyFill="1" applyBorder="1" applyAlignment="1">
      <alignment/>
    </xf>
    <xf numFmtId="0" fontId="7" fillId="38" borderId="0" xfId="0" applyFont="1" applyFill="1" applyBorder="1" applyAlignment="1">
      <alignment/>
    </xf>
    <xf numFmtId="0" fontId="10" fillId="37" borderId="0" xfId="0" applyFont="1" applyFill="1" applyBorder="1" applyAlignment="1">
      <alignment/>
    </xf>
    <xf numFmtId="0" fontId="7" fillId="0" borderId="10" xfId="0" applyFont="1" applyFill="1" applyBorder="1" applyAlignment="1">
      <alignment/>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172" fontId="8" fillId="0" borderId="10" xfId="0" applyNumberFormat="1" applyFont="1" applyFill="1" applyBorder="1" applyAlignment="1">
      <alignment horizontal="center" vertical="center" wrapText="1"/>
    </xf>
    <xf numFmtId="0" fontId="8" fillId="39" borderId="0" xfId="0" applyFont="1" applyFill="1" applyBorder="1" applyAlignment="1">
      <alignment/>
    </xf>
    <xf numFmtId="49" fontId="8" fillId="0" borderId="10" xfId="0" applyNumberFormat="1" applyFont="1" applyFill="1" applyBorder="1" applyAlignment="1">
      <alignment horizontal="left" vertical="center" wrapText="1"/>
    </xf>
    <xf numFmtId="3" fontId="8" fillId="0" borderId="10" xfId="0" applyNumberFormat="1" applyFont="1" applyFill="1" applyBorder="1" applyAlignment="1">
      <alignment horizontal="center" vertical="center"/>
    </xf>
    <xf numFmtId="0" fontId="8" fillId="0" borderId="10" xfId="0" applyNumberFormat="1" applyFont="1" applyFill="1" applyBorder="1" applyAlignment="1">
      <alignment vertical="center" wrapText="1"/>
    </xf>
    <xf numFmtId="2" fontId="8" fillId="0" borderId="10" xfId="0" applyNumberFormat="1" applyFont="1" applyFill="1" applyBorder="1" applyAlignment="1">
      <alignment horizontal="left" vertical="center" wrapText="1"/>
    </xf>
    <xf numFmtId="3" fontId="9" fillId="33" borderId="10"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172" fontId="15" fillId="0" borderId="10" xfId="0" applyNumberFormat="1" applyFont="1" applyFill="1" applyBorder="1" applyAlignment="1">
      <alignment vertical="center" wrapText="1"/>
    </xf>
    <xf numFmtId="0" fontId="8" fillId="35" borderId="13"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7" fillId="39" borderId="0" xfId="0" applyFont="1" applyFill="1" applyBorder="1" applyAlignment="1">
      <alignment/>
    </xf>
    <xf numFmtId="172"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vertical="center" wrapText="1"/>
    </xf>
    <xf numFmtId="2" fontId="8" fillId="0" borderId="10" xfId="0" applyNumberFormat="1" applyFont="1" applyFill="1" applyBorder="1" applyAlignment="1">
      <alignment vertical="top" wrapText="1"/>
    </xf>
    <xf numFmtId="0" fontId="0" fillId="0" borderId="12" xfId="0" applyBorder="1" applyAlignment="1">
      <alignment/>
    </xf>
    <xf numFmtId="0" fontId="15" fillId="0" borderId="10" xfId="0" applyFont="1" applyFill="1" applyBorder="1" applyAlignment="1">
      <alignment horizontal="left" vertical="center" wrapText="1"/>
    </xf>
    <xf numFmtId="0" fontId="12" fillId="39" borderId="0" xfId="0" applyFont="1" applyFill="1" applyBorder="1" applyAlignment="1">
      <alignment/>
    </xf>
    <xf numFmtId="4" fontId="11" fillId="0" borderId="10" xfId="0" applyNumberFormat="1" applyFont="1" applyFill="1" applyBorder="1" applyAlignment="1">
      <alignment horizontal="center" vertical="center" wrapText="1"/>
    </xf>
    <xf numFmtId="3" fontId="8" fillId="0" borderId="11" xfId="54" applyNumberFormat="1" applyFont="1" applyFill="1" applyBorder="1" applyAlignment="1" applyProtection="1">
      <alignment horizontal="center" vertical="center"/>
      <protection hidden="1"/>
    </xf>
    <xf numFmtId="0" fontId="8" fillId="0" borderId="12" xfId="0"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top" wrapText="1"/>
    </xf>
    <xf numFmtId="3" fontId="8" fillId="0" borderId="10" xfId="0" applyNumberFormat="1" applyFont="1" applyFill="1" applyBorder="1" applyAlignment="1">
      <alignment horizontal="left" vertical="top" wrapText="1"/>
    </xf>
    <xf numFmtId="0" fontId="19" fillId="0" borderId="12" xfId="61" applyNumberFormat="1" applyFont="1" applyFill="1" applyBorder="1" applyAlignment="1">
      <alignment horizontal="left" vertical="center" wrapText="1"/>
      <protection/>
    </xf>
    <xf numFmtId="191" fontId="8" fillId="0" borderId="10" xfId="63" applyNumberFormat="1" applyFont="1" applyFill="1" applyBorder="1" applyAlignment="1" applyProtection="1">
      <alignment vertical="center" wrapText="1"/>
      <protection hidden="1"/>
    </xf>
    <xf numFmtId="0" fontId="8" fillId="0" borderId="15" xfId="0" applyFont="1" applyFill="1" applyBorder="1" applyAlignment="1">
      <alignment vertical="center" wrapText="1"/>
    </xf>
    <xf numFmtId="172" fontId="8" fillId="38" borderId="0" xfId="0" applyNumberFormat="1" applyFont="1" applyFill="1" applyBorder="1" applyAlignment="1">
      <alignment horizontal="left" vertical="center" wrapText="1"/>
    </xf>
    <xf numFmtId="0" fontId="12" fillId="38" borderId="0" xfId="0" applyFont="1" applyFill="1" applyBorder="1" applyAlignment="1">
      <alignment/>
    </xf>
    <xf numFmtId="0" fontId="8" fillId="38" borderId="0" xfId="0" applyFont="1" applyFill="1" applyBorder="1" applyAlignment="1">
      <alignment/>
    </xf>
    <xf numFmtId="0" fontId="8" fillId="0" borderId="15" xfId="0" applyFont="1" applyFill="1" applyBorder="1" applyAlignment="1">
      <alignment vertical="center" wrapText="1"/>
    </xf>
    <xf numFmtId="3" fontId="8" fillId="0" borderId="15" xfId="0" applyNumberFormat="1" applyFont="1" applyFill="1" applyBorder="1" applyAlignment="1">
      <alignment vertical="center" wrapText="1"/>
    </xf>
    <xf numFmtId="3" fontId="8" fillId="0" borderId="15" xfId="0" applyNumberFormat="1"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0" fontId="9" fillId="0" borderId="15" xfId="0" applyFont="1" applyFill="1" applyBorder="1" applyAlignment="1">
      <alignment vertical="center"/>
    </xf>
    <xf numFmtId="0" fontId="9" fillId="0" borderId="14" xfId="0" applyFont="1" applyFill="1" applyBorder="1" applyAlignment="1">
      <alignment vertical="center"/>
    </xf>
    <xf numFmtId="172" fontId="8" fillId="33" borderId="10" xfId="0" applyNumberFormat="1" applyFont="1" applyFill="1" applyBorder="1" applyAlignment="1">
      <alignment horizontal="center" vertical="center" wrapText="1"/>
    </xf>
    <xf numFmtId="0" fontId="13" fillId="39" borderId="0" xfId="0" applyFont="1" applyFill="1" applyBorder="1" applyAlignment="1">
      <alignment/>
    </xf>
    <xf numFmtId="4" fontId="8"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0" fontId="23" fillId="37" borderId="0" xfId="0" applyFont="1" applyFill="1" applyBorder="1" applyAlignment="1">
      <alignment/>
    </xf>
    <xf numFmtId="172" fontId="16" fillId="0" borderId="11" xfId="0" applyNumberFormat="1" applyFont="1" applyFill="1" applyBorder="1" applyAlignment="1">
      <alignment vertical="center" wrapText="1"/>
    </xf>
    <xf numFmtId="4" fontId="8" fillId="0" borderId="10" xfId="0" applyNumberFormat="1"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3" fontId="15" fillId="0" borderId="10" xfId="0" applyNumberFormat="1" applyFont="1" applyFill="1" applyBorder="1" applyAlignment="1">
      <alignment horizontal="left" vertical="center" wrapText="1"/>
    </xf>
    <xf numFmtId="0" fontId="8" fillId="0" borderId="11" xfId="0" applyFont="1" applyFill="1" applyBorder="1" applyAlignment="1">
      <alignment horizontal="center" vertical="center"/>
    </xf>
    <xf numFmtId="172" fontId="8" fillId="35" borderId="10" xfId="0" applyNumberFormat="1" applyFont="1" applyFill="1" applyBorder="1" applyAlignment="1">
      <alignment horizontal="left" vertical="center" wrapText="1"/>
    </xf>
    <xf numFmtId="172" fontId="8" fillId="33" borderId="11" xfId="0" applyNumberFormat="1" applyFont="1" applyFill="1" applyBorder="1" applyAlignment="1">
      <alignment vertical="center" wrapText="1"/>
    </xf>
    <xf numFmtId="0" fontId="24"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9" fillId="33" borderId="15" xfId="0" applyFont="1" applyFill="1" applyBorder="1" applyAlignment="1">
      <alignment horizontal="center" vertical="top" wrapText="1"/>
    </xf>
    <xf numFmtId="0" fontId="9" fillId="33" borderId="14" xfId="0" applyFont="1" applyFill="1" applyBorder="1" applyAlignment="1">
      <alignment horizontal="center" vertical="top" wrapText="1"/>
    </xf>
    <xf numFmtId="172" fontId="15" fillId="0" borderId="11" xfId="0" applyNumberFormat="1" applyFont="1" applyFill="1" applyBorder="1" applyAlignment="1">
      <alignment horizontal="left" vertical="center" wrapText="1"/>
    </xf>
    <xf numFmtId="172" fontId="15" fillId="0" borderId="12" xfId="0" applyNumberFormat="1" applyFont="1" applyFill="1" applyBorder="1" applyAlignment="1">
      <alignment horizontal="left" vertical="center" wrapText="1"/>
    </xf>
    <xf numFmtId="188" fontId="8" fillId="0" borderId="11" xfId="81" applyNumberFormat="1" applyFont="1" applyFill="1" applyBorder="1" applyAlignment="1">
      <alignment horizontal="center" vertical="center" wrapText="1"/>
    </xf>
    <xf numFmtId="188" fontId="8" fillId="0" borderId="13" xfId="81" applyNumberFormat="1" applyFont="1" applyFill="1" applyBorder="1" applyAlignment="1">
      <alignment horizontal="center" vertical="center" wrapText="1"/>
    </xf>
    <xf numFmtId="188" fontId="8" fillId="0" borderId="12" xfId="81" applyNumberFormat="1" applyFont="1" applyFill="1" applyBorder="1" applyAlignment="1">
      <alignment horizontal="center" vertical="center" wrapText="1"/>
    </xf>
    <xf numFmtId="0" fontId="9" fillId="40" borderId="10" xfId="0" applyFont="1" applyFill="1" applyBorder="1" applyAlignment="1">
      <alignment horizontal="center" vertical="center" wrapText="1"/>
    </xf>
    <xf numFmtId="0" fontId="9" fillId="40" borderId="10"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9" fillId="33" borderId="10" xfId="0" applyFont="1" applyFill="1" applyBorder="1" applyAlignment="1">
      <alignment horizontal="center" vertical="top" wrapText="1"/>
    </xf>
    <xf numFmtId="0" fontId="8" fillId="0" borderId="10" xfId="0" applyFont="1" applyFill="1" applyBorder="1" applyAlignment="1">
      <alignment horizontal="left" vertical="center" wrapText="1"/>
    </xf>
    <xf numFmtId="2" fontId="8" fillId="0" borderId="11" xfId="0" applyNumberFormat="1" applyFont="1" applyFill="1" applyBorder="1" applyAlignment="1">
      <alignment horizontal="left" vertical="center" wrapText="1"/>
    </xf>
    <xf numFmtId="2" fontId="8" fillId="0" borderId="12" xfId="0" applyNumberFormat="1" applyFont="1" applyFill="1" applyBorder="1" applyAlignment="1">
      <alignment horizontal="left" vertical="center" wrapText="1"/>
    </xf>
    <xf numFmtId="172" fontId="8" fillId="0" borderId="11" xfId="0" applyNumberFormat="1" applyFont="1" applyFill="1" applyBorder="1" applyAlignment="1">
      <alignment vertical="center" wrapText="1"/>
    </xf>
    <xf numFmtId="172" fontId="8" fillId="0" borderId="12" xfId="0" applyNumberFormat="1" applyFont="1" applyFill="1" applyBorder="1" applyAlignment="1">
      <alignment vertical="center" wrapText="1"/>
    </xf>
    <xf numFmtId="0" fontId="9" fillId="0" borderId="10" xfId="0" applyFont="1" applyFill="1" applyBorder="1" applyAlignment="1">
      <alignment horizontal="center" vertical="top" wrapText="1"/>
    </xf>
    <xf numFmtId="0" fontId="9" fillId="40" borderId="15" xfId="0" applyFont="1" applyFill="1" applyBorder="1" applyAlignment="1">
      <alignment horizontal="center" vertical="center" wrapText="1"/>
    </xf>
    <xf numFmtId="0" fontId="9" fillId="40" borderId="16" xfId="0" applyFont="1" applyFill="1" applyBorder="1" applyAlignment="1">
      <alignment horizontal="center" vertical="center" wrapText="1"/>
    </xf>
    <xf numFmtId="0" fontId="9" fillId="40" borderId="14"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8" fillId="35" borderId="11"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40" borderId="16" xfId="0" applyFont="1" applyFill="1" applyBorder="1" applyAlignment="1">
      <alignment horizontal="center" vertical="center"/>
    </xf>
    <xf numFmtId="0" fontId="9" fillId="40" borderId="14" xfId="0" applyFont="1" applyFill="1" applyBorder="1" applyAlignment="1">
      <alignment horizontal="center" vertical="center"/>
    </xf>
    <xf numFmtId="0" fontId="8"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35" borderId="13"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172" fontId="8" fillId="0" borderId="11" xfId="0" applyNumberFormat="1" applyFont="1" applyFill="1" applyBorder="1" applyAlignment="1">
      <alignment horizontal="left" vertical="center" wrapText="1"/>
    </xf>
    <xf numFmtId="172" fontId="8" fillId="0" borderId="12" xfId="0" applyNumberFormat="1" applyFont="1" applyFill="1" applyBorder="1" applyAlignment="1">
      <alignment horizontal="left" vertical="center" wrapText="1"/>
    </xf>
    <xf numFmtId="172" fontId="8" fillId="0" borderId="13" xfId="0" applyNumberFormat="1"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3" fontId="8" fillId="35"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8" fillId="35" borderId="11" xfId="0" applyFont="1" applyFill="1" applyBorder="1" applyAlignment="1">
      <alignment vertical="center" wrapText="1"/>
    </xf>
    <xf numFmtId="0" fontId="8" fillId="35" borderId="12" xfId="0" applyFont="1" applyFill="1" applyBorder="1" applyAlignment="1">
      <alignment vertical="center" wrapText="1"/>
    </xf>
    <xf numFmtId="0" fontId="8" fillId="0" borderId="10" xfId="0" applyNumberFormat="1" applyFont="1" applyFill="1" applyBorder="1" applyAlignment="1">
      <alignment horizontal="left" vertical="center" wrapText="1"/>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2 5" xfId="58"/>
    <cellStyle name="Обычный 2 5 2" xfId="59"/>
    <cellStyle name="Обычный 2 6" xfId="60"/>
    <cellStyle name="Обычный 2 6 2" xfId="61"/>
    <cellStyle name="Обычный 2 7" xfId="62"/>
    <cellStyle name="Обычный 2 8" xfId="63"/>
    <cellStyle name="Обычный 3" xfId="64"/>
    <cellStyle name="Обычный 3 2" xfId="65"/>
    <cellStyle name="Обычный 4" xfId="66"/>
    <cellStyle name="Обычный 4 3" xfId="67"/>
    <cellStyle name="Обычный 6" xfId="68"/>
    <cellStyle name="Обычный 6 2" xfId="69"/>
    <cellStyle name="Обычный 8_Реестр бюджета" xfId="70"/>
    <cellStyle name="Followed Hyperlink" xfId="71"/>
    <cellStyle name="Плохой" xfId="72"/>
    <cellStyle name="Пояснение" xfId="73"/>
    <cellStyle name="Примечание" xfId="74"/>
    <cellStyle name="Percent" xfId="75"/>
    <cellStyle name="Связанная ячейка" xfId="76"/>
    <cellStyle name="Стиль 1" xfId="77"/>
    <cellStyle name="Текст предупреждения" xfId="78"/>
    <cellStyle name="Тысячи [0]_Экономическая_классиф" xfId="79"/>
    <cellStyle name="Тысячи_Экономическая_классиф" xfId="80"/>
    <cellStyle name="Comma" xfId="81"/>
    <cellStyle name="Comma [0]" xfId="82"/>
    <cellStyle name="Финансовый 2" xfId="83"/>
    <cellStyle name="Хороший"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83</xdr:row>
      <xdr:rowOff>0</xdr:rowOff>
    </xdr:from>
    <xdr:ext cx="95250" cy="266700"/>
    <xdr:sp fLocksText="0">
      <xdr:nvSpPr>
        <xdr:cNvPr id="1"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3"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5"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6"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8"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9"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0"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1"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2"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3"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4"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333375"/>
    <xdr:sp fLocksText="0">
      <xdr:nvSpPr>
        <xdr:cNvPr id="15" name="Text Box 5"/>
        <xdr:cNvSpPr txBox="1">
          <a:spLocks noChangeArrowheads="1"/>
        </xdr:cNvSpPr>
      </xdr:nvSpPr>
      <xdr:spPr>
        <a:xfrm>
          <a:off x="1524000" y="146589750"/>
          <a:ext cx="1047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16"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17"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18"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19"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20"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21"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7"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8"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9"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0"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3"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3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35"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36"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3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38"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39"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0"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1"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2"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3"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4"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8"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9"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0"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3"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5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5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5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58"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59"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60"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61"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62"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63"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23875"/>
    <xdr:sp fLocksText="0">
      <xdr:nvSpPr>
        <xdr:cNvPr id="64" name="Text Box 5"/>
        <xdr:cNvSpPr txBox="1">
          <a:spLocks noChangeArrowheads="1"/>
        </xdr:cNvSpPr>
      </xdr:nvSpPr>
      <xdr:spPr>
        <a:xfrm>
          <a:off x="1524000" y="146589750"/>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65"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6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6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68"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69"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7"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78"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87"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8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8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9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0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09"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10"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1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1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13"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1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115"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16"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17"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18"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19"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20"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23875"/>
    <xdr:sp fLocksText="0">
      <xdr:nvSpPr>
        <xdr:cNvPr id="121" name="Text Box 5"/>
        <xdr:cNvSpPr txBox="1">
          <a:spLocks noChangeArrowheads="1"/>
        </xdr:cNvSpPr>
      </xdr:nvSpPr>
      <xdr:spPr>
        <a:xfrm>
          <a:off x="1524000" y="146589750"/>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22"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23"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24"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25"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2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27"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28"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29"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7"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3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39"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14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4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4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4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5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16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68"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69"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170"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17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17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173"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7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75"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176"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177"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78"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79"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80"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181"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182"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183"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8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185"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186"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8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188"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89"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190"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191"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192"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193"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194"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195"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9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9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198"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199"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00"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0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02"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03"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204"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05"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06"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07"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08"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09"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10"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11"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12"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13"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14"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215"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21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1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1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1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2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2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2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933450"/>
    <xdr:sp fLocksText="0">
      <xdr:nvSpPr>
        <xdr:cNvPr id="223" name="Text Box 5"/>
        <xdr:cNvSpPr txBox="1">
          <a:spLocks noChangeArrowheads="1"/>
        </xdr:cNvSpPr>
      </xdr:nvSpPr>
      <xdr:spPr>
        <a:xfrm>
          <a:off x="1524000" y="146589750"/>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933450"/>
    <xdr:sp fLocksText="0">
      <xdr:nvSpPr>
        <xdr:cNvPr id="224" name="Text Box 5"/>
        <xdr:cNvSpPr txBox="1">
          <a:spLocks noChangeArrowheads="1"/>
        </xdr:cNvSpPr>
      </xdr:nvSpPr>
      <xdr:spPr>
        <a:xfrm>
          <a:off x="1524000" y="146589750"/>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7"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8"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29"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0"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3"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3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37"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38"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239"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4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4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242"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24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4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5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5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5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5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7"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8"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259"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6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6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262"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26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6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7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7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7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27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7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8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29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0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1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1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1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1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1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15"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1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17"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18"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19"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320"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2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32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2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2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2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2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327"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28"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29"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3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31"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32"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333"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3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4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5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6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7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7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72"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73"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74"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933450"/>
    <xdr:sp fLocksText="0">
      <xdr:nvSpPr>
        <xdr:cNvPr id="375" name="Text Box 5"/>
        <xdr:cNvSpPr txBox="1">
          <a:spLocks noChangeArrowheads="1"/>
        </xdr:cNvSpPr>
      </xdr:nvSpPr>
      <xdr:spPr>
        <a:xfrm>
          <a:off x="1524000" y="146589750"/>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933450"/>
    <xdr:sp fLocksText="0">
      <xdr:nvSpPr>
        <xdr:cNvPr id="376" name="Text Box 5"/>
        <xdr:cNvSpPr txBox="1">
          <a:spLocks noChangeArrowheads="1"/>
        </xdr:cNvSpPr>
      </xdr:nvSpPr>
      <xdr:spPr>
        <a:xfrm>
          <a:off x="1524000" y="146589750"/>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77"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378"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79"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80"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81"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8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383"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84"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85"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386"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387"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388"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389"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9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91"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92"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39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394"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95"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85800"/>
    <xdr:sp fLocksText="0">
      <xdr:nvSpPr>
        <xdr:cNvPr id="396" name="Text Box 5"/>
        <xdr:cNvSpPr txBox="1">
          <a:spLocks noChangeArrowheads="1"/>
        </xdr:cNvSpPr>
      </xdr:nvSpPr>
      <xdr:spPr>
        <a:xfrm>
          <a:off x="1524000" y="146589750"/>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39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9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39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00"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401"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0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933450"/>
    <xdr:sp fLocksText="0">
      <xdr:nvSpPr>
        <xdr:cNvPr id="403" name="Text Box 5"/>
        <xdr:cNvSpPr txBox="1">
          <a:spLocks noChangeArrowheads="1"/>
        </xdr:cNvSpPr>
      </xdr:nvSpPr>
      <xdr:spPr>
        <a:xfrm>
          <a:off x="1524000" y="146589750"/>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0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0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06"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0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08"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409"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1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411"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1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1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414"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15"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416"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17"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1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19"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20"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21"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42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423"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24"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425"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426"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427"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428"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429"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0"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1"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432"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3"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4"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435"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6"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7"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438"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39"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4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441"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2"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443"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81025"/>
    <xdr:sp fLocksText="0">
      <xdr:nvSpPr>
        <xdr:cNvPr id="444" name="Text Box 5"/>
        <xdr:cNvSpPr txBox="1">
          <a:spLocks noChangeArrowheads="1"/>
        </xdr:cNvSpPr>
      </xdr:nvSpPr>
      <xdr:spPr>
        <a:xfrm>
          <a:off x="1524000" y="146589750"/>
          <a:ext cx="9525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5"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6"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7"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8"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49"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52400" cy="247650"/>
    <xdr:sp fLocksText="0">
      <xdr:nvSpPr>
        <xdr:cNvPr id="450" name="Text Box 5"/>
        <xdr:cNvSpPr txBox="1">
          <a:spLocks noChangeArrowheads="1"/>
        </xdr:cNvSpPr>
      </xdr:nvSpPr>
      <xdr:spPr>
        <a:xfrm>
          <a:off x="1524000" y="146589750"/>
          <a:ext cx="1524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51"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52"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453"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54"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455"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56"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57"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458"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59"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7"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68"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6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0"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1"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2"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3"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4"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5"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6"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57225"/>
    <xdr:sp fLocksText="0">
      <xdr:nvSpPr>
        <xdr:cNvPr id="477" name="Text Box 5"/>
        <xdr:cNvSpPr txBox="1">
          <a:spLocks noChangeArrowheads="1"/>
        </xdr:cNvSpPr>
      </xdr:nvSpPr>
      <xdr:spPr>
        <a:xfrm>
          <a:off x="1524000" y="146589750"/>
          <a:ext cx="104775"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7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7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8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0"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3"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4"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49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499"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500"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501"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502"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50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504"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505"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506"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507"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508"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509"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510"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1"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2"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3"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4"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5"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504825"/>
    <xdr:sp fLocksText="0">
      <xdr:nvSpPr>
        <xdr:cNvPr id="516" name="Text Box 5"/>
        <xdr:cNvSpPr txBox="1">
          <a:spLocks noChangeArrowheads="1"/>
        </xdr:cNvSpPr>
      </xdr:nvSpPr>
      <xdr:spPr>
        <a:xfrm>
          <a:off x="1524000" y="146589750"/>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517"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518"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19"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520"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1"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2"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3"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4"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5"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526"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7"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8"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29"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30"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1"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2"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3"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4"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5"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6"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7"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8"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39"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0"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4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2"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3"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4"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5"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6"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7"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8"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49"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5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1"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2"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3"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4"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5"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6"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7"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8"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59"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0"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6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2"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3"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4"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5"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6"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7"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8"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47675"/>
    <xdr:sp fLocksText="0">
      <xdr:nvSpPr>
        <xdr:cNvPr id="569" name="Text Box 5"/>
        <xdr:cNvSpPr txBox="1">
          <a:spLocks noChangeArrowheads="1"/>
        </xdr:cNvSpPr>
      </xdr:nvSpPr>
      <xdr:spPr>
        <a:xfrm>
          <a:off x="1524000" y="146589750"/>
          <a:ext cx="95250" cy="4476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7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71"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572"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73"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74"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75"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61950"/>
    <xdr:sp fLocksText="0">
      <xdr:nvSpPr>
        <xdr:cNvPr id="576" name="Text Box 5"/>
        <xdr:cNvSpPr txBox="1">
          <a:spLocks noChangeArrowheads="1"/>
        </xdr:cNvSpPr>
      </xdr:nvSpPr>
      <xdr:spPr>
        <a:xfrm>
          <a:off x="1524000" y="146589750"/>
          <a:ext cx="9525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77"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78"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79"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0"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1"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2"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3"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4"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5"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6"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8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8"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89"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0"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1"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2"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3"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4"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85775"/>
    <xdr:sp fLocksText="0">
      <xdr:nvSpPr>
        <xdr:cNvPr id="595" name="Text Box 5"/>
        <xdr:cNvSpPr txBox="1">
          <a:spLocks noChangeArrowheads="1"/>
        </xdr:cNvSpPr>
      </xdr:nvSpPr>
      <xdr:spPr>
        <a:xfrm>
          <a:off x="1524000" y="146589750"/>
          <a:ext cx="95250" cy="485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9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9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9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59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3"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0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3"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1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17"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18"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19"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20"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21"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22"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23"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24"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25"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26"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27"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28"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2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30"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31"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3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933450"/>
    <xdr:sp fLocksText="0">
      <xdr:nvSpPr>
        <xdr:cNvPr id="633" name="Text Box 5"/>
        <xdr:cNvSpPr txBox="1">
          <a:spLocks noChangeArrowheads="1"/>
        </xdr:cNvSpPr>
      </xdr:nvSpPr>
      <xdr:spPr>
        <a:xfrm>
          <a:off x="1524000" y="146589750"/>
          <a:ext cx="95250"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3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3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3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3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38"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39"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361950"/>
    <xdr:sp fLocksText="0">
      <xdr:nvSpPr>
        <xdr:cNvPr id="640" name="Text Box 5"/>
        <xdr:cNvSpPr txBox="1">
          <a:spLocks noChangeArrowheads="1"/>
        </xdr:cNvSpPr>
      </xdr:nvSpPr>
      <xdr:spPr>
        <a:xfrm>
          <a:off x="1524000" y="146589750"/>
          <a:ext cx="7620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361950"/>
    <xdr:sp fLocksText="0">
      <xdr:nvSpPr>
        <xdr:cNvPr id="641" name="Text Box 5"/>
        <xdr:cNvSpPr txBox="1">
          <a:spLocks noChangeArrowheads="1"/>
        </xdr:cNvSpPr>
      </xdr:nvSpPr>
      <xdr:spPr>
        <a:xfrm>
          <a:off x="1524000" y="146589750"/>
          <a:ext cx="76200"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42"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933450"/>
    <xdr:sp fLocksText="0">
      <xdr:nvSpPr>
        <xdr:cNvPr id="643" name="Text Box 5"/>
        <xdr:cNvSpPr txBox="1">
          <a:spLocks noChangeArrowheads="1"/>
        </xdr:cNvSpPr>
      </xdr:nvSpPr>
      <xdr:spPr>
        <a:xfrm>
          <a:off x="1524000" y="146589750"/>
          <a:ext cx="95250"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933450"/>
    <xdr:sp fLocksText="0">
      <xdr:nvSpPr>
        <xdr:cNvPr id="644" name="Text Box 5"/>
        <xdr:cNvSpPr txBox="1">
          <a:spLocks noChangeArrowheads="1"/>
        </xdr:cNvSpPr>
      </xdr:nvSpPr>
      <xdr:spPr>
        <a:xfrm>
          <a:off x="1524000" y="146589750"/>
          <a:ext cx="95250"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57225"/>
    <xdr:sp fLocksText="0">
      <xdr:nvSpPr>
        <xdr:cNvPr id="645" name="Text Box 5"/>
        <xdr:cNvSpPr txBox="1">
          <a:spLocks noChangeArrowheads="1"/>
        </xdr:cNvSpPr>
      </xdr:nvSpPr>
      <xdr:spPr>
        <a:xfrm>
          <a:off x="1524000" y="146589750"/>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46"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47"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648"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649"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0"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1"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2"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3"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4"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5"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6"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7"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8"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59"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60"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61"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62"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663"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6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6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66"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667"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6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69"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0"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1"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2"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3"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4"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5"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6"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7"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78"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7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0"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1"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2"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3"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4"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5"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6"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66725"/>
    <xdr:sp fLocksText="0">
      <xdr:nvSpPr>
        <xdr:cNvPr id="687" name="Text Box 5"/>
        <xdr:cNvSpPr txBox="1">
          <a:spLocks noChangeArrowheads="1"/>
        </xdr:cNvSpPr>
      </xdr:nvSpPr>
      <xdr:spPr>
        <a:xfrm>
          <a:off x="1524000" y="146589750"/>
          <a:ext cx="9525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8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8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3"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699"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0"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1"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3"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4"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6"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7"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0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85800"/>
    <xdr:sp fLocksText="0">
      <xdr:nvSpPr>
        <xdr:cNvPr id="709" name="Text Box 5"/>
        <xdr:cNvSpPr txBox="1">
          <a:spLocks noChangeArrowheads="1"/>
        </xdr:cNvSpPr>
      </xdr:nvSpPr>
      <xdr:spPr>
        <a:xfrm>
          <a:off x="1524000" y="146589750"/>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710"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1"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2"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71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33375"/>
    <xdr:sp fLocksText="0">
      <xdr:nvSpPr>
        <xdr:cNvPr id="714" name="Text Box 5"/>
        <xdr:cNvSpPr txBox="1">
          <a:spLocks noChangeArrowheads="1"/>
        </xdr:cNvSpPr>
      </xdr:nvSpPr>
      <xdr:spPr>
        <a:xfrm>
          <a:off x="1524000" y="146589750"/>
          <a:ext cx="12382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715"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7"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8"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19"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266700"/>
    <xdr:sp fLocksText="0">
      <xdr:nvSpPr>
        <xdr:cNvPr id="720" name="Text Box 5"/>
        <xdr:cNvSpPr txBox="1">
          <a:spLocks noChangeArrowheads="1"/>
        </xdr:cNvSpPr>
      </xdr:nvSpPr>
      <xdr:spPr>
        <a:xfrm>
          <a:off x="1524000" y="146589750"/>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419100</xdr:colOff>
      <xdr:row>83</xdr:row>
      <xdr:rowOff>0</xdr:rowOff>
    </xdr:from>
    <xdr:ext cx="152400" cy="104775"/>
    <xdr:sp fLocksText="0">
      <xdr:nvSpPr>
        <xdr:cNvPr id="721" name="Text Box 5"/>
        <xdr:cNvSpPr txBox="1">
          <a:spLocks noChangeArrowheads="1"/>
        </xdr:cNvSpPr>
      </xdr:nvSpPr>
      <xdr:spPr>
        <a:xfrm>
          <a:off x="1266825" y="146589750"/>
          <a:ext cx="152400" cy="104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2"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3"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4"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5"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6"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47700"/>
    <xdr:sp fLocksText="0">
      <xdr:nvSpPr>
        <xdr:cNvPr id="727" name="Text Box 5"/>
        <xdr:cNvSpPr txBox="1">
          <a:spLocks noChangeArrowheads="1"/>
        </xdr:cNvSpPr>
      </xdr:nvSpPr>
      <xdr:spPr>
        <a:xfrm>
          <a:off x="1524000" y="146589750"/>
          <a:ext cx="95250"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28"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729"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30"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31"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732"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33"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734"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35"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466725"/>
    <xdr:sp fLocksText="0">
      <xdr:nvSpPr>
        <xdr:cNvPr id="736" name="Text Box 5"/>
        <xdr:cNvSpPr txBox="1">
          <a:spLocks noChangeArrowheads="1"/>
        </xdr:cNvSpPr>
      </xdr:nvSpPr>
      <xdr:spPr>
        <a:xfrm>
          <a:off x="1524000" y="146589750"/>
          <a:ext cx="10477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737"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561975"/>
    <xdr:sp fLocksText="0">
      <xdr:nvSpPr>
        <xdr:cNvPr id="738" name="Text Box 5"/>
        <xdr:cNvSpPr txBox="1">
          <a:spLocks noChangeArrowheads="1"/>
        </xdr:cNvSpPr>
      </xdr:nvSpPr>
      <xdr:spPr>
        <a:xfrm>
          <a:off x="1524000" y="146589750"/>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466725"/>
    <xdr:sp fLocksText="0">
      <xdr:nvSpPr>
        <xdr:cNvPr id="739" name="Text Box 5"/>
        <xdr:cNvSpPr txBox="1">
          <a:spLocks noChangeArrowheads="1"/>
        </xdr:cNvSpPr>
      </xdr:nvSpPr>
      <xdr:spPr>
        <a:xfrm>
          <a:off x="1524000" y="146589750"/>
          <a:ext cx="10477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40"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741"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42"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743"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61975"/>
    <xdr:sp fLocksText="0">
      <xdr:nvSpPr>
        <xdr:cNvPr id="744" name="Text Box 5"/>
        <xdr:cNvSpPr txBox="1">
          <a:spLocks noChangeArrowheads="1"/>
        </xdr:cNvSpPr>
      </xdr:nvSpPr>
      <xdr:spPr>
        <a:xfrm>
          <a:off x="1524000" y="146589750"/>
          <a:ext cx="95250"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45"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746"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523875"/>
    <xdr:sp fLocksText="0">
      <xdr:nvSpPr>
        <xdr:cNvPr id="747" name="Text Box 5"/>
        <xdr:cNvSpPr txBox="1">
          <a:spLocks noChangeArrowheads="1"/>
        </xdr:cNvSpPr>
      </xdr:nvSpPr>
      <xdr:spPr>
        <a:xfrm>
          <a:off x="1524000" y="146589750"/>
          <a:ext cx="9525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428625"/>
    <xdr:sp fLocksText="0">
      <xdr:nvSpPr>
        <xdr:cNvPr id="748" name="Text Box 5"/>
        <xdr:cNvSpPr txBox="1">
          <a:spLocks noChangeArrowheads="1"/>
        </xdr:cNvSpPr>
      </xdr:nvSpPr>
      <xdr:spPr>
        <a:xfrm>
          <a:off x="1524000" y="146589750"/>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49"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750"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28650"/>
    <xdr:sp fLocksText="0">
      <xdr:nvSpPr>
        <xdr:cNvPr id="751" name="Text Box 5"/>
        <xdr:cNvSpPr txBox="1">
          <a:spLocks noChangeArrowheads="1"/>
        </xdr:cNvSpPr>
      </xdr:nvSpPr>
      <xdr:spPr>
        <a:xfrm>
          <a:off x="1524000" y="146589750"/>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52"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753"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54"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55"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756"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757"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58"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59"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60"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61"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62"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66700"/>
    <xdr:sp fLocksText="0">
      <xdr:nvSpPr>
        <xdr:cNvPr id="763" name="Text Box 5"/>
        <xdr:cNvSpPr txBox="1">
          <a:spLocks noChangeArrowheads="1"/>
        </xdr:cNvSpPr>
      </xdr:nvSpPr>
      <xdr:spPr>
        <a:xfrm>
          <a:off x="1524000" y="146589750"/>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266700"/>
    <xdr:sp fLocksText="0">
      <xdr:nvSpPr>
        <xdr:cNvPr id="764" name="Text Box 5"/>
        <xdr:cNvSpPr txBox="1">
          <a:spLocks noChangeArrowheads="1"/>
        </xdr:cNvSpPr>
      </xdr:nvSpPr>
      <xdr:spPr>
        <a:xfrm>
          <a:off x="1524000" y="146589750"/>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65"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66"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67"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628650"/>
    <xdr:sp fLocksText="0">
      <xdr:nvSpPr>
        <xdr:cNvPr id="768" name="Text Box 5"/>
        <xdr:cNvSpPr txBox="1">
          <a:spLocks noChangeArrowheads="1"/>
        </xdr:cNvSpPr>
      </xdr:nvSpPr>
      <xdr:spPr>
        <a:xfrm>
          <a:off x="1524000" y="146589750"/>
          <a:ext cx="95250"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69"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70"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71"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72"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95250" cy="304800"/>
    <xdr:sp fLocksText="0">
      <xdr:nvSpPr>
        <xdr:cNvPr id="773" name="Text Box 5"/>
        <xdr:cNvSpPr txBox="1">
          <a:spLocks noChangeArrowheads="1"/>
        </xdr:cNvSpPr>
      </xdr:nvSpPr>
      <xdr:spPr>
        <a:xfrm>
          <a:off x="1524000" y="146589750"/>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74"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75"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04775" cy="647700"/>
    <xdr:sp fLocksText="0">
      <xdr:nvSpPr>
        <xdr:cNvPr id="776" name="Text Box 5"/>
        <xdr:cNvSpPr txBox="1">
          <a:spLocks noChangeArrowheads="1"/>
        </xdr:cNvSpPr>
      </xdr:nvSpPr>
      <xdr:spPr>
        <a:xfrm>
          <a:off x="1524000" y="146589750"/>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76200" cy="247650"/>
    <xdr:sp fLocksText="0">
      <xdr:nvSpPr>
        <xdr:cNvPr id="777" name="Text Box 5"/>
        <xdr:cNvSpPr txBox="1">
          <a:spLocks noChangeArrowheads="1"/>
        </xdr:cNvSpPr>
      </xdr:nvSpPr>
      <xdr:spPr>
        <a:xfrm>
          <a:off x="1524000" y="146589750"/>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83</xdr:row>
      <xdr:rowOff>0</xdr:rowOff>
    </xdr:from>
    <xdr:ext cx="123825" cy="304800"/>
    <xdr:sp fLocksText="0">
      <xdr:nvSpPr>
        <xdr:cNvPr id="778" name="Text Box 5"/>
        <xdr:cNvSpPr txBox="1">
          <a:spLocks noChangeArrowheads="1"/>
        </xdr:cNvSpPr>
      </xdr:nvSpPr>
      <xdr:spPr>
        <a:xfrm>
          <a:off x="1524000" y="146589750"/>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779"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780"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781"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78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3"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4"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78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6"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7"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8"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89"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90"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91"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92"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314325"/>
    <xdr:sp fLocksText="0">
      <xdr:nvSpPr>
        <xdr:cNvPr id="793" name="Text Box 5"/>
        <xdr:cNvSpPr txBox="1">
          <a:spLocks noChangeArrowheads="1"/>
        </xdr:cNvSpPr>
      </xdr:nvSpPr>
      <xdr:spPr>
        <a:xfrm>
          <a:off x="1524000" y="360225975"/>
          <a:ext cx="10477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4"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5"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6"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7"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8"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799"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1"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5"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6"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7"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8"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0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1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11"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1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13"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814"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1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16"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817"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1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1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2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2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22"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82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2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2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26"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27"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28"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2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3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31"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3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3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3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3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836"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3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3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3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4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4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842"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43"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4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4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46"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47"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4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4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6"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5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5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86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6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6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6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6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7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88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87"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88"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8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89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91"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89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893"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94"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95"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9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9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89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899"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00"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01"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02"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03"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90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905"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06"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07"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0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0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1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7"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1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2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2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2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2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92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2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2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2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2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2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3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94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46"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47"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948"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94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95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951"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5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53"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954"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55"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5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5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5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5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60"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961"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6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963"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964"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6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966"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67"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6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6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97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7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972"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973"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7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7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976"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77"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78"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97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80"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81"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982"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83"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84"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85"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86"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87"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88"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89"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90"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91"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92"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993"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99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9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9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9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9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99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0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001"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002"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5"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6"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7"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8"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0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1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11"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1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1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1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15"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16"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017"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1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1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020"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02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2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2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2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3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3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5"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6"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37"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3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3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040"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04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4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4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4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5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5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5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6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7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8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9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9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9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93"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9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095"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96"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097"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098"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09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10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0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0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0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0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105"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06"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07"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0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09"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110"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111"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1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2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3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4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5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5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52"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153"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154"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55"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156"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57"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58"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59"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6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161"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62"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63"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164"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165"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16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16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6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69"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70"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7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172"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73"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174"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17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7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7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178"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179"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8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181"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8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8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84"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8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86"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187"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8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189"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19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19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192"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93"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194"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195"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9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9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98"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199"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20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01"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20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203"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204"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20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20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207"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08"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09"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1210"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1"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2"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1213"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4"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5"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216"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7"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1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219"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0"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221"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90550"/>
    <xdr:sp fLocksText="0">
      <xdr:nvSpPr>
        <xdr:cNvPr id="1222" name="Text Box 5"/>
        <xdr:cNvSpPr txBox="1">
          <a:spLocks noChangeArrowheads="1"/>
        </xdr:cNvSpPr>
      </xdr:nvSpPr>
      <xdr:spPr>
        <a:xfrm>
          <a:off x="1524000" y="360225975"/>
          <a:ext cx="1047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3"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4"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5"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6"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7"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52400" cy="247650"/>
    <xdr:sp fLocksText="0">
      <xdr:nvSpPr>
        <xdr:cNvPr id="1228" name="Text Box 5"/>
        <xdr:cNvSpPr txBox="1">
          <a:spLocks noChangeArrowheads="1"/>
        </xdr:cNvSpPr>
      </xdr:nvSpPr>
      <xdr:spPr>
        <a:xfrm>
          <a:off x="1524000" y="360225975"/>
          <a:ext cx="1524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29"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23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23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32"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33"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34"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35"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1236"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37"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3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3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6"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4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8"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49"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1"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2"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25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5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5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5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5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6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7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77"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78"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79"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280"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28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82"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83"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84"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85"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86"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287"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288"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89"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90"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91"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92"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93"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504825"/>
    <xdr:sp fLocksText="0">
      <xdr:nvSpPr>
        <xdr:cNvPr id="1294" name="Text Box 5"/>
        <xdr:cNvSpPr txBox="1">
          <a:spLocks noChangeArrowheads="1"/>
        </xdr:cNvSpPr>
      </xdr:nvSpPr>
      <xdr:spPr>
        <a:xfrm>
          <a:off x="1524000" y="360225975"/>
          <a:ext cx="123825" cy="504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295"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296"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297"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298"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299"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0"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1"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2"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3"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30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5"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6"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7"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08"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09"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4"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5"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6"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7"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18"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1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4"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5"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6"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27"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2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29"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0"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1"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2"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3"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4"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5"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6"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7"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38"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3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0"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1"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2"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3"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4"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5"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6"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38150"/>
    <xdr:sp fLocksText="0">
      <xdr:nvSpPr>
        <xdr:cNvPr id="1347" name="Text Box 5"/>
        <xdr:cNvSpPr txBox="1">
          <a:spLocks noChangeArrowheads="1"/>
        </xdr:cNvSpPr>
      </xdr:nvSpPr>
      <xdr:spPr>
        <a:xfrm>
          <a:off x="1524000" y="360225975"/>
          <a:ext cx="95250" cy="438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4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49"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35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51"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52"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53"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52425"/>
    <xdr:sp fLocksText="0">
      <xdr:nvSpPr>
        <xdr:cNvPr id="1354" name="Text Box 5"/>
        <xdr:cNvSpPr txBox="1">
          <a:spLocks noChangeArrowheads="1"/>
        </xdr:cNvSpPr>
      </xdr:nvSpPr>
      <xdr:spPr>
        <a:xfrm>
          <a:off x="1524000" y="360225975"/>
          <a:ext cx="9525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55"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56"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57"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58"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59"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4"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6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6"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7"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8"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69"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7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7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7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37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7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1"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8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9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91"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9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9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39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395"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396"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397"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398"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39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0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0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02"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40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404"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05"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06"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0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08"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09"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1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411"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1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1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1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1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1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1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352425"/>
    <xdr:sp fLocksText="0">
      <xdr:nvSpPr>
        <xdr:cNvPr id="1418" name="Text Box 5"/>
        <xdr:cNvSpPr txBox="1">
          <a:spLocks noChangeArrowheads="1"/>
        </xdr:cNvSpPr>
      </xdr:nvSpPr>
      <xdr:spPr>
        <a:xfrm>
          <a:off x="1524000" y="360225975"/>
          <a:ext cx="762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352425"/>
    <xdr:sp fLocksText="0">
      <xdr:nvSpPr>
        <xdr:cNvPr id="1419" name="Text Box 5"/>
        <xdr:cNvSpPr txBox="1">
          <a:spLocks noChangeArrowheads="1"/>
        </xdr:cNvSpPr>
      </xdr:nvSpPr>
      <xdr:spPr>
        <a:xfrm>
          <a:off x="1524000" y="360225975"/>
          <a:ext cx="762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420"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421"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933450"/>
    <xdr:sp fLocksText="0">
      <xdr:nvSpPr>
        <xdr:cNvPr id="1422" name="Text Box 5"/>
        <xdr:cNvSpPr txBox="1">
          <a:spLocks noChangeArrowheads="1"/>
        </xdr:cNvSpPr>
      </xdr:nvSpPr>
      <xdr:spPr>
        <a:xfrm>
          <a:off x="1524000" y="360225975"/>
          <a:ext cx="104775" cy="933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66750"/>
    <xdr:sp fLocksText="0">
      <xdr:nvSpPr>
        <xdr:cNvPr id="1423" name="Text Box 5"/>
        <xdr:cNvSpPr txBox="1">
          <a:spLocks noChangeArrowheads="1"/>
        </xdr:cNvSpPr>
      </xdr:nvSpPr>
      <xdr:spPr>
        <a:xfrm>
          <a:off x="1524000" y="360225975"/>
          <a:ext cx="104775" cy="666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24"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25"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2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2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2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2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2"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3"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4"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5"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7"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3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40"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441"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4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4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44"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45"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4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47"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48"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49"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4"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5"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6"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5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8"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59"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0"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1"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2"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3"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4"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76250"/>
    <xdr:sp fLocksText="0">
      <xdr:nvSpPr>
        <xdr:cNvPr id="1465" name="Text Box 5"/>
        <xdr:cNvSpPr txBox="1">
          <a:spLocks noChangeArrowheads="1"/>
        </xdr:cNvSpPr>
      </xdr:nvSpPr>
      <xdr:spPr>
        <a:xfrm>
          <a:off x="1524000" y="360225975"/>
          <a:ext cx="95250"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6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6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6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6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1"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7"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8"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79"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1"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2"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4"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5"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48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85800"/>
    <xdr:sp fLocksText="0">
      <xdr:nvSpPr>
        <xdr:cNvPr id="1487" name="Text Box 5"/>
        <xdr:cNvSpPr txBox="1">
          <a:spLocks noChangeArrowheads="1"/>
        </xdr:cNvSpPr>
      </xdr:nvSpPr>
      <xdr:spPr>
        <a:xfrm>
          <a:off x="1524000" y="360225975"/>
          <a:ext cx="104775"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488"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89"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9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49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14325"/>
    <xdr:sp fLocksText="0">
      <xdr:nvSpPr>
        <xdr:cNvPr id="1492" name="Text Box 5"/>
        <xdr:cNvSpPr txBox="1">
          <a:spLocks noChangeArrowheads="1"/>
        </xdr:cNvSpPr>
      </xdr:nvSpPr>
      <xdr:spPr>
        <a:xfrm>
          <a:off x="1524000" y="360225975"/>
          <a:ext cx="1238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493"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9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9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96"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497"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266700"/>
    <xdr:sp fLocksText="0">
      <xdr:nvSpPr>
        <xdr:cNvPr id="1498" name="Text Box 5"/>
        <xdr:cNvSpPr txBox="1">
          <a:spLocks noChangeArrowheads="1"/>
        </xdr:cNvSpPr>
      </xdr:nvSpPr>
      <xdr:spPr>
        <a:xfrm>
          <a:off x="1524000" y="360225975"/>
          <a:ext cx="9525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419100</xdr:colOff>
      <xdr:row>192</xdr:row>
      <xdr:rowOff>0</xdr:rowOff>
    </xdr:from>
    <xdr:ext cx="152400" cy="104775"/>
    <xdr:sp fLocksText="0">
      <xdr:nvSpPr>
        <xdr:cNvPr id="1499" name="Text Box 5"/>
        <xdr:cNvSpPr txBox="1">
          <a:spLocks noChangeArrowheads="1"/>
        </xdr:cNvSpPr>
      </xdr:nvSpPr>
      <xdr:spPr>
        <a:xfrm>
          <a:off x="1266825" y="360225975"/>
          <a:ext cx="152400" cy="104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0"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1"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2"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05"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06"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07"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0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0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10"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11"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512"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13"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476250"/>
    <xdr:sp fLocksText="0">
      <xdr:nvSpPr>
        <xdr:cNvPr id="1514" name="Text Box 5"/>
        <xdr:cNvSpPr txBox="1">
          <a:spLocks noChangeArrowheads="1"/>
        </xdr:cNvSpPr>
      </xdr:nvSpPr>
      <xdr:spPr>
        <a:xfrm>
          <a:off x="1524000" y="360225975"/>
          <a:ext cx="104775"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15"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16"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476250"/>
    <xdr:sp fLocksText="0">
      <xdr:nvSpPr>
        <xdr:cNvPr id="1517" name="Text Box 5"/>
        <xdr:cNvSpPr txBox="1">
          <a:spLocks noChangeArrowheads="1"/>
        </xdr:cNvSpPr>
      </xdr:nvSpPr>
      <xdr:spPr>
        <a:xfrm>
          <a:off x="1524000" y="360225975"/>
          <a:ext cx="104775" cy="476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18"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519"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520"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21"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61975"/>
    <xdr:sp fLocksText="0">
      <xdr:nvSpPr>
        <xdr:cNvPr id="1522" name="Text Box 5"/>
        <xdr:cNvSpPr txBox="1">
          <a:spLocks noChangeArrowheads="1"/>
        </xdr:cNvSpPr>
      </xdr:nvSpPr>
      <xdr:spPr>
        <a:xfrm>
          <a:off x="1524000" y="360225975"/>
          <a:ext cx="1047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523"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524"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523875"/>
    <xdr:sp fLocksText="0">
      <xdr:nvSpPr>
        <xdr:cNvPr id="1525" name="Text Box 5"/>
        <xdr:cNvSpPr txBox="1">
          <a:spLocks noChangeArrowheads="1"/>
        </xdr:cNvSpPr>
      </xdr:nvSpPr>
      <xdr:spPr>
        <a:xfrm>
          <a:off x="1524000" y="360225975"/>
          <a:ext cx="10477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428625"/>
    <xdr:sp fLocksText="0">
      <xdr:nvSpPr>
        <xdr:cNvPr id="1526" name="Text Box 5"/>
        <xdr:cNvSpPr txBox="1">
          <a:spLocks noChangeArrowheads="1"/>
        </xdr:cNvSpPr>
      </xdr:nvSpPr>
      <xdr:spPr>
        <a:xfrm>
          <a:off x="1524000" y="360225975"/>
          <a:ext cx="95250" cy="4286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27"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28"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29"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30"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531"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32"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33"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534"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535"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3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37"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38"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39"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40"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66700"/>
    <xdr:sp fLocksText="0">
      <xdr:nvSpPr>
        <xdr:cNvPr id="1541" name="Text Box 5"/>
        <xdr:cNvSpPr txBox="1">
          <a:spLocks noChangeArrowheads="1"/>
        </xdr:cNvSpPr>
      </xdr:nvSpPr>
      <xdr:spPr>
        <a:xfrm>
          <a:off x="1524000" y="360225975"/>
          <a:ext cx="76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266700"/>
    <xdr:sp fLocksText="0">
      <xdr:nvSpPr>
        <xdr:cNvPr id="1542" name="Text Box 5"/>
        <xdr:cNvSpPr txBox="1">
          <a:spLocks noChangeArrowheads="1"/>
        </xdr:cNvSpPr>
      </xdr:nvSpPr>
      <xdr:spPr>
        <a:xfrm>
          <a:off x="1524000" y="360225975"/>
          <a:ext cx="1238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43"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44"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45"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28650"/>
    <xdr:sp fLocksText="0">
      <xdr:nvSpPr>
        <xdr:cNvPr id="1546" name="Text Box 5"/>
        <xdr:cNvSpPr txBox="1">
          <a:spLocks noChangeArrowheads="1"/>
        </xdr:cNvSpPr>
      </xdr:nvSpPr>
      <xdr:spPr>
        <a:xfrm>
          <a:off x="1524000" y="360225975"/>
          <a:ext cx="104775" cy="628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47"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48"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49"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50"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95250" cy="304800"/>
    <xdr:sp fLocksText="0">
      <xdr:nvSpPr>
        <xdr:cNvPr id="1551" name="Text Box 5"/>
        <xdr:cNvSpPr txBox="1">
          <a:spLocks noChangeArrowheads="1"/>
        </xdr:cNvSpPr>
      </xdr:nvSpPr>
      <xdr:spPr>
        <a:xfrm>
          <a:off x="1524000" y="360225975"/>
          <a:ext cx="9525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52"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53"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04775" cy="647700"/>
    <xdr:sp fLocksText="0">
      <xdr:nvSpPr>
        <xdr:cNvPr id="1554" name="Text Box 5"/>
        <xdr:cNvSpPr txBox="1">
          <a:spLocks noChangeArrowheads="1"/>
        </xdr:cNvSpPr>
      </xdr:nvSpPr>
      <xdr:spPr>
        <a:xfrm>
          <a:off x="1524000" y="360225975"/>
          <a:ext cx="104775" cy="647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76200" cy="247650"/>
    <xdr:sp fLocksText="0">
      <xdr:nvSpPr>
        <xdr:cNvPr id="1555" name="Text Box 5"/>
        <xdr:cNvSpPr txBox="1">
          <a:spLocks noChangeArrowheads="1"/>
        </xdr:cNvSpPr>
      </xdr:nvSpPr>
      <xdr:spPr>
        <a:xfrm>
          <a:off x="1524000" y="360225975"/>
          <a:ext cx="76200" cy="2476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676275</xdr:colOff>
      <xdr:row>192</xdr:row>
      <xdr:rowOff>0</xdr:rowOff>
    </xdr:from>
    <xdr:ext cx="123825" cy="304800"/>
    <xdr:sp fLocksText="0">
      <xdr:nvSpPr>
        <xdr:cNvPr id="1556" name="Text Box 5"/>
        <xdr:cNvSpPr txBox="1">
          <a:spLocks noChangeArrowheads="1"/>
        </xdr:cNvSpPr>
      </xdr:nvSpPr>
      <xdr:spPr>
        <a:xfrm>
          <a:off x="1524000" y="360225975"/>
          <a:ext cx="1238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areprint\svodbudget\&#1041;&#1070;&#1044;&#1046;&#1045;&#1058;%202012-2014\&#1048;&#1047;&#1052;&#1045;&#1053;&#1045;&#1053;&#1048;&#1071;%20&#1041;&#1070;&#1044;&#1046;&#1045;&#1058;&#1040;%202012-2014\7.%20&#1048;&#1047;&#1052;&#1045;&#1053;&#1045;&#1053;&#1048;&#1071;%20&#1041;&#1070;&#1044;&#1046;&#1045;&#1058;&#1040;%202012-2014%20(&#1072;&#1074;&#1075;&#1091;&#1089;&#1090;%202012)\&#1055;&#1077;&#1088;&#1077;&#1088;&#1072;&#1089;&#1087;&#1088;&#1077;&#1076;&#1077;&#1083;&#1077;&#1085;&#1080;&#107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ерераспределение 28.08."/>
      <sheetName val="Перераспределение 27.08."/>
      <sheetName val="Перераспределение  после БК"/>
      <sheetName val="Перераспределение 23.08."/>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L261"/>
  <sheetViews>
    <sheetView showZeros="0" tabSelected="1" view="pageBreakPreview" zoomScale="20" zoomScaleNormal="10" zoomScaleSheetLayoutView="20" workbookViewId="0" topLeftCell="A1">
      <pane ySplit="6" topLeftCell="A7" activePane="bottomLeft" state="frozen"/>
      <selection pane="topLeft" activeCell="A1" sqref="A1"/>
      <selection pane="bottomLeft" activeCell="A2" sqref="A2:I3"/>
    </sheetView>
  </sheetViews>
  <sheetFormatPr defaultColWidth="9.00390625" defaultRowHeight="12.75"/>
  <cols>
    <col min="1" max="1" width="11.125" style="17" customWidth="1"/>
    <col min="2" max="2" width="180.875" style="3" customWidth="1"/>
    <col min="3" max="3" width="45.75390625" style="4" customWidth="1"/>
    <col min="4" max="4" width="46.375" style="4" customWidth="1"/>
    <col min="5" max="5" width="48.875" style="4" customWidth="1"/>
    <col min="6" max="6" width="47.125" style="4" customWidth="1"/>
    <col min="7" max="7" width="51.375" style="4" customWidth="1"/>
    <col min="8" max="8" width="43.875" style="4" customWidth="1"/>
    <col min="9" max="9" width="169.25390625" style="21" customWidth="1"/>
    <col min="10" max="12" width="9.125" style="18" customWidth="1"/>
    <col min="13" max="16384" width="9.125" style="18" customWidth="1"/>
  </cols>
  <sheetData>
    <row r="1" ht="48.75" customHeight="1">
      <c r="I1" s="5" t="s">
        <v>7</v>
      </c>
    </row>
    <row r="2" spans="1:9" ht="24" customHeight="1">
      <c r="A2" s="183" t="s">
        <v>5</v>
      </c>
      <c r="B2" s="183"/>
      <c r="C2" s="183"/>
      <c r="D2" s="183"/>
      <c r="E2" s="183"/>
      <c r="F2" s="183"/>
      <c r="G2" s="183"/>
      <c r="H2" s="183"/>
      <c r="I2" s="183"/>
    </row>
    <row r="3" spans="1:9" ht="66" customHeight="1">
      <c r="A3" s="183"/>
      <c r="B3" s="183"/>
      <c r="C3" s="183"/>
      <c r="D3" s="183"/>
      <c r="E3" s="183"/>
      <c r="F3" s="183"/>
      <c r="G3" s="183"/>
      <c r="H3" s="183"/>
      <c r="I3" s="183"/>
    </row>
    <row r="4" spans="1:9" ht="45.75" customHeight="1">
      <c r="A4" s="7"/>
      <c r="B4" s="8"/>
      <c r="C4" s="9"/>
      <c r="D4" s="9"/>
      <c r="E4" s="9"/>
      <c r="F4" s="9"/>
      <c r="G4" s="9"/>
      <c r="H4" s="9"/>
      <c r="I4" s="5" t="s">
        <v>1</v>
      </c>
    </row>
    <row r="5" spans="1:9" ht="58.5" customHeight="1">
      <c r="A5" s="166" t="s">
        <v>2</v>
      </c>
      <c r="B5" s="184" t="s">
        <v>3</v>
      </c>
      <c r="C5" s="181" t="s">
        <v>11</v>
      </c>
      <c r="D5" s="181" t="s">
        <v>12</v>
      </c>
      <c r="E5" s="181" t="s">
        <v>13</v>
      </c>
      <c r="F5" s="181" t="s">
        <v>14</v>
      </c>
      <c r="G5" s="181" t="s">
        <v>15</v>
      </c>
      <c r="H5" s="181" t="s">
        <v>16</v>
      </c>
      <c r="I5" s="182" t="s">
        <v>4</v>
      </c>
    </row>
    <row r="6" spans="1:9" ht="144.75" customHeight="1">
      <c r="A6" s="166"/>
      <c r="B6" s="184"/>
      <c r="C6" s="181"/>
      <c r="D6" s="181"/>
      <c r="E6" s="181"/>
      <c r="F6" s="181"/>
      <c r="G6" s="181"/>
      <c r="H6" s="181"/>
      <c r="I6" s="182"/>
    </row>
    <row r="7" spans="1:9" ht="55.5" customHeight="1">
      <c r="A7" s="138" t="s">
        <v>17</v>
      </c>
      <c r="B7" s="139"/>
      <c r="C7" s="139"/>
      <c r="D7" s="139"/>
      <c r="E7" s="139"/>
      <c r="F7" s="139"/>
      <c r="G7" s="139"/>
      <c r="H7" s="139"/>
      <c r="I7" s="139"/>
    </row>
    <row r="8" spans="1:9" ht="293.25" customHeight="1">
      <c r="A8" s="140">
        <v>1</v>
      </c>
      <c r="B8" s="11" t="s">
        <v>18</v>
      </c>
      <c r="C8" s="10">
        <v>41500</v>
      </c>
      <c r="D8" s="10"/>
      <c r="E8" s="10"/>
      <c r="F8" s="10"/>
      <c r="G8" s="10"/>
      <c r="H8" s="10"/>
      <c r="I8" s="22" t="s">
        <v>239</v>
      </c>
    </row>
    <row r="9" spans="1:9" ht="168">
      <c r="A9" s="141"/>
      <c r="B9" s="11" t="s">
        <v>246</v>
      </c>
      <c r="C9" s="10"/>
      <c r="D9" s="10">
        <v>30000</v>
      </c>
      <c r="E9" s="10"/>
      <c r="F9" s="10"/>
      <c r="G9" s="10"/>
      <c r="H9" s="10"/>
      <c r="I9" s="23" t="s">
        <v>245</v>
      </c>
    </row>
    <row r="10" spans="1:9" ht="270" customHeight="1">
      <c r="A10" s="176"/>
      <c r="B10" s="13" t="s">
        <v>127</v>
      </c>
      <c r="C10" s="34"/>
      <c r="D10" s="34">
        <v>11500</v>
      </c>
      <c r="E10" s="34"/>
      <c r="F10" s="34"/>
      <c r="G10" s="34"/>
      <c r="H10" s="34"/>
      <c r="I10" s="23" t="s">
        <v>136</v>
      </c>
    </row>
    <row r="11" spans="1:9" ht="294">
      <c r="A11" s="177">
        <v>2</v>
      </c>
      <c r="B11" s="13" t="s">
        <v>226</v>
      </c>
      <c r="C11" s="34">
        <v>760</v>
      </c>
      <c r="D11" s="34"/>
      <c r="E11" s="34"/>
      <c r="F11" s="34"/>
      <c r="G11" s="34"/>
      <c r="H11" s="34"/>
      <c r="I11" s="179" t="s">
        <v>247</v>
      </c>
    </row>
    <row r="12" spans="1:9" ht="168">
      <c r="A12" s="178"/>
      <c r="B12" s="13" t="s">
        <v>19</v>
      </c>
      <c r="C12" s="34"/>
      <c r="D12" s="34">
        <v>760</v>
      </c>
      <c r="E12" s="34"/>
      <c r="F12" s="34"/>
      <c r="G12" s="34"/>
      <c r="H12" s="34"/>
      <c r="I12" s="180"/>
    </row>
    <row r="13" spans="1:9" ht="42">
      <c r="A13" s="143" t="s">
        <v>6</v>
      </c>
      <c r="B13" s="143"/>
      <c r="C13" s="24">
        <f aca="true" t="shared" si="0" ref="C13:H13">C8+C9+C11+C12+C10</f>
        <v>42260</v>
      </c>
      <c r="D13" s="24">
        <f t="shared" si="0"/>
        <v>42260</v>
      </c>
      <c r="E13" s="24">
        <f t="shared" si="0"/>
        <v>0</v>
      </c>
      <c r="F13" s="24">
        <f t="shared" si="0"/>
        <v>0</v>
      </c>
      <c r="G13" s="24">
        <f t="shared" si="0"/>
        <v>0</v>
      </c>
      <c r="H13" s="24">
        <f t="shared" si="0"/>
        <v>0</v>
      </c>
      <c r="I13" s="20"/>
    </row>
    <row r="14" spans="1:9" s="6" customFormat="1" ht="64.5" customHeight="1">
      <c r="A14" s="138" t="s">
        <v>20</v>
      </c>
      <c r="B14" s="139"/>
      <c r="C14" s="139"/>
      <c r="D14" s="139"/>
      <c r="E14" s="139"/>
      <c r="F14" s="139"/>
      <c r="G14" s="139"/>
      <c r="H14" s="139"/>
      <c r="I14" s="139"/>
    </row>
    <row r="15" spans="1:9" s="6" customFormat="1" ht="192" customHeight="1">
      <c r="A15" s="140">
        <v>1</v>
      </c>
      <c r="B15" s="11" t="s">
        <v>21</v>
      </c>
      <c r="C15" s="10">
        <f>5000+4700</f>
        <v>9700</v>
      </c>
      <c r="D15" s="10"/>
      <c r="E15" s="10"/>
      <c r="F15" s="10"/>
      <c r="G15" s="10"/>
      <c r="H15" s="10"/>
      <c r="I15" s="144" t="s">
        <v>363</v>
      </c>
    </row>
    <row r="16" spans="1:9" s="6" customFormat="1" ht="84">
      <c r="A16" s="141"/>
      <c r="B16" s="11" t="s">
        <v>22</v>
      </c>
      <c r="C16" s="10"/>
      <c r="D16" s="10">
        <v>5000</v>
      </c>
      <c r="E16" s="10"/>
      <c r="F16" s="10"/>
      <c r="G16" s="10"/>
      <c r="H16" s="10"/>
      <c r="I16" s="144"/>
    </row>
    <row r="17" spans="1:9" s="6" customFormat="1" ht="203.25" customHeight="1">
      <c r="A17" s="153"/>
      <c r="B17" s="13" t="s">
        <v>365</v>
      </c>
      <c r="C17" s="34"/>
      <c r="D17" s="34">
        <v>4700</v>
      </c>
      <c r="E17" s="34"/>
      <c r="F17" s="34"/>
      <c r="G17" s="34"/>
      <c r="H17" s="34"/>
      <c r="I17" s="13" t="s">
        <v>364</v>
      </c>
    </row>
    <row r="18" spans="1:9" s="6" customFormat="1" ht="84">
      <c r="A18" s="140" t="s">
        <v>32</v>
      </c>
      <c r="B18" s="11" t="s">
        <v>75</v>
      </c>
      <c r="C18" s="10">
        <v>194.6</v>
      </c>
      <c r="D18" s="10"/>
      <c r="E18" s="10"/>
      <c r="F18" s="10"/>
      <c r="G18" s="10"/>
      <c r="H18" s="10"/>
      <c r="I18" s="158" t="s">
        <v>227</v>
      </c>
    </row>
    <row r="19" spans="1:9" s="6" customFormat="1" ht="84">
      <c r="A19" s="141"/>
      <c r="B19" s="11" t="s">
        <v>76</v>
      </c>
      <c r="C19" s="10">
        <v>665.142</v>
      </c>
      <c r="D19" s="10"/>
      <c r="E19" s="10"/>
      <c r="F19" s="10"/>
      <c r="G19" s="10"/>
      <c r="H19" s="10"/>
      <c r="I19" s="169"/>
    </row>
    <row r="20" spans="1:9" s="6" customFormat="1" ht="69.75" customHeight="1">
      <c r="A20" s="153"/>
      <c r="B20" s="11" t="s">
        <v>77</v>
      </c>
      <c r="C20" s="10"/>
      <c r="D20" s="10">
        <f>C18+C19</f>
        <v>859.7420000000001</v>
      </c>
      <c r="E20" s="10"/>
      <c r="F20" s="10"/>
      <c r="G20" s="10"/>
      <c r="H20" s="10"/>
      <c r="I20" s="159"/>
    </row>
    <row r="21" spans="1:9" s="6" customFormat="1" ht="42">
      <c r="A21" s="143" t="s">
        <v>6</v>
      </c>
      <c r="B21" s="143"/>
      <c r="C21" s="24">
        <f>SUM(C15:C20)</f>
        <v>10559.742</v>
      </c>
      <c r="D21" s="24">
        <f>SUM(D15:D20)</f>
        <v>10559.742</v>
      </c>
      <c r="E21" s="24"/>
      <c r="F21" s="24"/>
      <c r="G21" s="24"/>
      <c r="H21" s="24"/>
      <c r="I21" s="12"/>
    </row>
    <row r="22" spans="1:9" ht="56.25" customHeight="1">
      <c r="A22" s="138" t="s">
        <v>84</v>
      </c>
      <c r="B22" s="139"/>
      <c r="C22" s="139"/>
      <c r="D22" s="139"/>
      <c r="E22" s="139"/>
      <c r="F22" s="139"/>
      <c r="G22" s="139"/>
      <c r="H22" s="139"/>
      <c r="I22" s="139"/>
    </row>
    <row r="23" spans="1:9" ht="100.5" customHeight="1">
      <c r="A23" s="140">
        <v>1</v>
      </c>
      <c r="B23" s="11" t="s">
        <v>10</v>
      </c>
      <c r="C23" s="10">
        <f aca="true" t="shared" si="1" ref="C23:H23">C24+C25</f>
        <v>0</v>
      </c>
      <c r="D23" s="10">
        <f t="shared" si="1"/>
        <v>0</v>
      </c>
      <c r="E23" s="10">
        <f t="shared" si="1"/>
        <v>0</v>
      </c>
      <c r="F23" s="10">
        <f t="shared" si="1"/>
        <v>0</v>
      </c>
      <c r="G23" s="10">
        <f t="shared" si="1"/>
        <v>1160582.3</v>
      </c>
      <c r="H23" s="10">
        <f t="shared" si="1"/>
        <v>0</v>
      </c>
      <c r="I23" s="129" t="s">
        <v>362</v>
      </c>
    </row>
    <row r="24" spans="1:9" s="19" customFormat="1" ht="47.25" customHeight="1">
      <c r="A24" s="141"/>
      <c r="B24" s="15" t="s">
        <v>8</v>
      </c>
      <c r="C24" s="16">
        <v>0</v>
      </c>
      <c r="D24" s="16">
        <v>0</v>
      </c>
      <c r="E24" s="16">
        <v>0</v>
      </c>
      <c r="F24" s="16">
        <v>0</v>
      </c>
      <c r="G24" s="16"/>
      <c r="H24" s="16"/>
      <c r="I24" s="142"/>
    </row>
    <row r="25" spans="1:9" s="19" customFormat="1" ht="39.75" customHeight="1">
      <c r="A25" s="141"/>
      <c r="B25" s="15" t="s">
        <v>9</v>
      </c>
      <c r="C25" s="16"/>
      <c r="D25" s="16"/>
      <c r="E25" s="16"/>
      <c r="F25" s="16"/>
      <c r="G25" s="16">
        <v>1160582.3</v>
      </c>
      <c r="H25" s="16"/>
      <c r="I25" s="142"/>
    </row>
    <row r="26" spans="1:9" ht="144.75" customHeight="1">
      <c r="A26" s="141"/>
      <c r="B26" s="11" t="s">
        <v>85</v>
      </c>
      <c r="C26" s="10">
        <f aca="true" t="shared" si="2" ref="C26:H26">C27+C28</f>
        <v>0</v>
      </c>
      <c r="D26" s="10">
        <f t="shared" si="2"/>
        <v>0</v>
      </c>
      <c r="E26" s="10">
        <f t="shared" si="2"/>
        <v>0</v>
      </c>
      <c r="F26" s="10">
        <f t="shared" si="2"/>
        <v>0</v>
      </c>
      <c r="G26" s="10">
        <f t="shared" si="2"/>
        <v>0</v>
      </c>
      <c r="H26" s="10">
        <f t="shared" si="2"/>
        <v>1160582.3</v>
      </c>
      <c r="I26" s="142"/>
    </row>
    <row r="27" spans="1:9" s="19" customFormat="1" ht="49.5" customHeight="1">
      <c r="A27" s="141"/>
      <c r="B27" s="15" t="s">
        <v>8</v>
      </c>
      <c r="C27" s="16"/>
      <c r="D27" s="16"/>
      <c r="E27" s="16"/>
      <c r="F27" s="16"/>
      <c r="G27" s="16"/>
      <c r="H27" s="16"/>
      <c r="I27" s="142"/>
    </row>
    <row r="28" spans="1:9" s="19" customFormat="1" ht="47.25" customHeight="1">
      <c r="A28" s="153"/>
      <c r="B28" s="15" t="s">
        <v>9</v>
      </c>
      <c r="C28" s="16"/>
      <c r="D28" s="16"/>
      <c r="E28" s="16"/>
      <c r="F28" s="16"/>
      <c r="G28" s="16"/>
      <c r="H28" s="16">
        <v>1160582.3</v>
      </c>
      <c r="I28" s="130"/>
    </row>
    <row r="29" spans="1:9" s="19" customFormat="1" ht="84">
      <c r="A29" s="154">
        <v>2</v>
      </c>
      <c r="B29" s="13" t="s">
        <v>359</v>
      </c>
      <c r="C29" s="34">
        <v>500</v>
      </c>
      <c r="D29" s="35"/>
      <c r="E29" s="35"/>
      <c r="F29" s="35"/>
      <c r="G29" s="35"/>
      <c r="H29" s="35"/>
      <c r="I29" s="129" t="s">
        <v>361</v>
      </c>
    </row>
    <row r="30" spans="1:9" ht="84">
      <c r="A30" s="155"/>
      <c r="B30" s="13" t="s">
        <v>360</v>
      </c>
      <c r="C30" s="34"/>
      <c r="D30" s="34">
        <v>500</v>
      </c>
      <c r="E30" s="34"/>
      <c r="F30" s="34"/>
      <c r="G30" s="34"/>
      <c r="H30" s="34"/>
      <c r="I30" s="130"/>
    </row>
    <row r="31" spans="1:9" s="6" customFormat="1" ht="287.25" customHeight="1">
      <c r="A31" s="140">
        <v>3</v>
      </c>
      <c r="B31" s="11" t="s">
        <v>190</v>
      </c>
      <c r="C31" s="10">
        <v>26300</v>
      </c>
      <c r="D31" s="10"/>
      <c r="E31" s="10">
        <v>51700</v>
      </c>
      <c r="F31" s="10"/>
      <c r="G31" s="10">
        <v>36000</v>
      </c>
      <c r="H31" s="10"/>
      <c r="I31" s="129" t="s">
        <v>358</v>
      </c>
    </row>
    <row r="32" spans="1:9" s="6" customFormat="1" ht="285" customHeight="1">
      <c r="A32" s="153"/>
      <c r="B32" s="11" t="s">
        <v>240</v>
      </c>
      <c r="C32" s="10"/>
      <c r="D32" s="10">
        <v>26300</v>
      </c>
      <c r="E32" s="10"/>
      <c r="F32" s="10">
        <v>51700</v>
      </c>
      <c r="G32" s="10"/>
      <c r="H32" s="10">
        <v>36000</v>
      </c>
      <c r="I32" s="130"/>
    </row>
    <row r="33" spans="1:9" s="85" customFormat="1" ht="126">
      <c r="A33" s="154">
        <v>4</v>
      </c>
      <c r="B33" s="11" t="s">
        <v>218</v>
      </c>
      <c r="C33" s="10"/>
      <c r="D33" s="10">
        <v>38792.804</v>
      </c>
      <c r="E33" s="10">
        <v>38792.804</v>
      </c>
      <c r="F33" s="10"/>
      <c r="G33" s="10"/>
      <c r="H33" s="10"/>
      <c r="I33" s="129" t="s">
        <v>357</v>
      </c>
    </row>
    <row r="34" spans="1:9" s="85" customFormat="1" ht="126">
      <c r="A34" s="160"/>
      <c r="B34" s="11" t="s">
        <v>241</v>
      </c>
      <c r="C34" s="10">
        <v>38341.547</v>
      </c>
      <c r="D34" s="10"/>
      <c r="E34" s="10"/>
      <c r="F34" s="10">
        <v>38792.804</v>
      </c>
      <c r="G34" s="10"/>
      <c r="H34" s="10"/>
      <c r="I34" s="142"/>
    </row>
    <row r="35" spans="1:9" s="85" customFormat="1" ht="103.5" customHeight="1">
      <c r="A35" s="155"/>
      <c r="B35" s="11" t="s">
        <v>219</v>
      </c>
      <c r="C35" s="10">
        <v>451.257</v>
      </c>
      <c r="D35" s="10"/>
      <c r="E35" s="10"/>
      <c r="F35" s="10"/>
      <c r="G35" s="10"/>
      <c r="H35" s="10"/>
      <c r="I35" s="130"/>
    </row>
    <row r="36" spans="1:9" ht="42" customHeight="1">
      <c r="A36" s="143" t="s">
        <v>6</v>
      </c>
      <c r="B36" s="143"/>
      <c r="C36" s="24">
        <f>C23+C26+C29+C30+C31+C32+C33+C34+C35</f>
        <v>65592.804</v>
      </c>
      <c r="D36" s="24">
        <f>D23+D26+D29+D30+D31+D32+D33+D34+D35</f>
        <v>65592.804</v>
      </c>
      <c r="E36" s="24">
        <f>E23+E26+E29+E30+E31+E32+E33+E34+E35</f>
        <v>90492.804</v>
      </c>
      <c r="F36" s="24">
        <f>F23+F26+F29+F30+F31+F32+F33+F34+F35</f>
        <v>90492.804</v>
      </c>
      <c r="G36" s="24">
        <f>G23+G26+G29+G30+G31+G32+G33+G34+G35</f>
        <v>1196582.3</v>
      </c>
      <c r="H36" s="24">
        <f>H23+H26+H29+H30+H31+H32+H33+H34+H35</f>
        <v>1196582.3</v>
      </c>
      <c r="I36" s="89"/>
    </row>
    <row r="37" spans="1:9" s="6" customFormat="1" ht="58.5" customHeight="1">
      <c r="A37" s="138" t="s">
        <v>81</v>
      </c>
      <c r="B37" s="139"/>
      <c r="C37" s="139"/>
      <c r="D37" s="139"/>
      <c r="E37" s="139"/>
      <c r="F37" s="139"/>
      <c r="G37" s="139"/>
      <c r="H37" s="139"/>
      <c r="I37" s="139"/>
    </row>
    <row r="38" spans="1:9" s="6" customFormat="1" ht="129" customHeight="1">
      <c r="A38" s="166">
        <v>1</v>
      </c>
      <c r="B38" s="11" t="s">
        <v>82</v>
      </c>
      <c r="C38" s="10">
        <v>277</v>
      </c>
      <c r="D38" s="10"/>
      <c r="E38" s="10"/>
      <c r="F38" s="10"/>
      <c r="G38" s="10"/>
      <c r="H38" s="10"/>
      <c r="I38" s="129" t="s">
        <v>225</v>
      </c>
    </row>
    <row r="39" spans="1:9" s="6" customFormat="1" ht="165" customHeight="1">
      <c r="A39" s="166"/>
      <c r="B39" s="11" t="s">
        <v>83</v>
      </c>
      <c r="C39" s="10"/>
      <c r="D39" s="10">
        <v>277</v>
      </c>
      <c r="E39" s="10"/>
      <c r="F39" s="10"/>
      <c r="G39" s="10"/>
      <c r="H39" s="10"/>
      <c r="I39" s="142"/>
    </row>
    <row r="40" spans="1:9" s="6" customFormat="1" ht="144.75" customHeight="1">
      <c r="A40" s="72">
        <v>2</v>
      </c>
      <c r="B40" s="11" t="s">
        <v>128</v>
      </c>
      <c r="C40" s="86">
        <v>19865.2</v>
      </c>
      <c r="D40" s="86"/>
      <c r="E40" s="34"/>
      <c r="F40" s="34"/>
      <c r="G40" s="34"/>
      <c r="H40" s="34"/>
      <c r="I40" s="87" t="s">
        <v>129</v>
      </c>
    </row>
    <row r="41" spans="1:9" s="6" customFormat="1" ht="234.75" customHeight="1">
      <c r="A41" s="72">
        <v>3</v>
      </c>
      <c r="B41" s="88" t="s">
        <v>242</v>
      </c>
      <c r="C41" s="86"/>
      <c r="D41" s="86">
        <v>1004.7</v>
      </c>
      <c r="E41" s="34"/>
      <c r="F41" s="34"/>
      <c r="G41" s="34"/>
      <c r="H41" s="34"/>
      <c r="I41" s="13" t="s">
        <v>130</v>
      </c>
    </row>
    <row r="42" spans="1:9" s="6" customFormat="1" ht="173.25" customHeight="1">
      <c r="A42" s="72">
        <v>4</v>
      </c>
      <c r="B42" s="88" t="s">
        <v>131</v>
      </c>
      <c r="C42" s="86"/>
      <c r="D42" s="86">
        <v>2409.6</v>
      </c>
      <c r="E42" s="34"/>
      <c r="F42" s="34"/>
      <c r="G42" s="34"/>
      <c r="H42" s="34"/>
      <c r="I42" s="13" t="s">
        <v>228</v>
      </c>
    </row>
    <row r="43" spans="1:9" s="6" customFormat="1" ht="144.75" customHeight="1">
      <c r="A43" s="72">
        <v>5</v>
      </c>
      <c r="B43" s="13" t="s">
        <v>132</v>
      </c>
      <c r="C43" s="86">
        <v>8549.1</v>
      </c>
      <c r="D43" s="86"/>
      <c r="E43" s="34"/>
      <c r="F43" s="34"/>
      <c r="G43" s="34"/>
      <c r="H43" s="34"/>
      <c r="I43" s="13" t="s">
        <v>133</v>
      </c>
    </row>
    <row r="44" spans="1:9" s="6" customFormat="1" ht="206.25" customHeight="1">
      <c r="A44" s="72">
        <v>6</v>
      </c>
      <c r="B44" s="13" t="s">
        <v>134</v>
      </c>
      <c r="C44" s="86"/>
      <c r="D44" s="86">
        <v>25000</v>
      </c>
      <c r="E44" s="34"/>
      <c r="F44" s="34"/>
      <c r="G44" s="34"/>
      <c r="H44" s="34"/>
      <c r="I44" s="13" t="s">
        <v>135</v>
      </c>
    </row>
    <row r="45" spans="1:9" s="85" customFormat="1" ht="206.25" customHeight="1">
      <c r="A45" s="72">
        <v>7</v>
      </c>
      <c r="B45" s="100" t="s">
        <v>172</v>
      </c>
      <c r="C45" s="86">
        <v>12679.3</v>
      </c>
      <c r="D45" s="86"/>
      <c r="E45" s="34"/>
      <c r="F45" s="34"/>
      <c r="G45" s="34"/>
      <c r="H45" s="34"/>
      <c r="I45" s="13" t="s">
        <v>173</v>
      </c>
    </row>
    <row r="46" spans="1:9" s="85" customFormat="1" ht="206.25" customHeight="1">
      <c r="A46" s="72">
        <v>8</v>
      </c>
      <c r="B46" s="100" t="s">
        <v>174</v>
      </c>
      <c r="C46" s="86"/>
      <c r="D46" s="86">
        <v>9440.1</v>
      </c>
      <c r="E46" s="34"/>
      <c r="F46" s="34"/>
      <c r="G46" s="34"/>
      <c r="H46" s="34"/>
      <c r="I46" s="13" t="s">
        <v>229</v>
      </c>
    </row>
    <row r="47" spans="1:9" s="85" customFormat="1" ht="206.25" customHeight="1">
      <c r="A47" s="72">
        <v>9</v>
      </c>
      <c r="B47" s="100" t="s">
        <v>175</v>
      </c>
      <c r="C47" s="86"/>
      <c r="D47" s="86">
        <v>3239.2</v>
      </c>
      <c r="E47" s="34"/>
      <c r="F47" s="34"/>
      <c r="G47" s="34"/>
      <c r="H47" s="34"/>
      <c r="I47" s="13" t="s">
        <v>230</v>
      </c>
    </row>
    <row r="48" spans="1:9" s="6" customFormat="1" ht="42">
      <c r="A48" s="143" t="s">
        <v>6</v>
      </c>
      <c r="B48" s="143"/>
      <c r="C48" s="24">
        <f>SUM(C38:C47)</f>
        <v>41370.600000000006</v>
      </c>
      <c r="D48" s="24">
        <f>SUM(D38:D47)</f>
        <v>41370.6</v>
      </c>
      <c r="E48" s="1">
        <f>SUM(E38:E44)</f>
        <v>0</v>
      </c>
      <c r="F48" s="1">
        <f>SUM(F38:F44)</f>
        <v>0</v>
      </c>
      <c r="G48" s="1">
        <f>SUM(G38:G44)</f>
        <v>0</v>
      </c>
      <c r="H48" s="1">
        <f>SUM(H38:H44)</f>
        <v>0</v>
      </c>
      <c r="I48" s="12"/>
    </row>
    <row r="49" spans="1:9" s="6" customFormat="1" ht="55.5" customHeight="1">
      <c r="A49" s="138" t="s">
        <v>23</v>
      </c>
      <c r="B49" s="139"/>
      <c r="C49" s="139"/>
      <c r="D49" s="139"/>
      <c r="E49" s="139"/>
      <c r="F49" s="139"/>
      <c r="G49" s="139"/>
      <c r="H49" s="139"/>
      <c r="I49" s="139"/>
    </row>
    <row r="50" spans="1:9" s="25" customFormat="1" ht="113.25" customHeight="1">
      <c r="A50" s="140">
        <v>1</v>
      </c>
      <c r="B50" s="126" t="s">
        <v>356</v>
      </c>
      <c r="C50" s="10">
        <v>3.287</v>
      </c>
      <c r="D50" s="10"/>
      <c r="E50" s="10"/>
      <c r="F50" s="10"/>
      <c r="G50" s="10"/>
      <c r="H50" s="10"/>
      <c r="I50" s="173" t="s">
        <v>27</v>
      </c>
    </row>
    <row r="51" spans="1:9" s="25" customFormat="1" ht="126.75" customHeight="1">
      <c r="A51" s="141"/>
      <c r="B51" s="126" t="s">
        <v>355</v>
      </c>
      <c r="C51" s="10"/>
      <c r="D51" s="10">
        <v>3.287</v>
      </c>
      <c r="E51" s="10"/>
      <c r="F51" s="10"/>
      <c r="G51" s="10"/>
      <c r="H51" s="10"/>
      <c r="I51" s="174"/>
    </row>
    <row r="52" spans="1:9" s="25" customFormat="1" ht="126">
      <c r="A52" s="28">
        <v>2</v>
      </c>
      <c r="B52" s="26" t="s">
        <v>352</v>
      </c>
      <c r="C52" s="10">
        <f>250.545+82.635</f>
        <v>333.18</v>
      </c>
      <c r="D52" s="10"/>
      <c r="E52" s="10"/>
      <c r="F52" s="10"/>
      <c r="G52" s="10"/>
      <c r="H52" s="10"/>
      <c r="I52" s="173" t="s">
        <v>28</v>
      </c>
    </row>
    <row r="53" spans="1:9" s="25" customFormat="1" ht="342.75" customHeight="1">
      <c r="A53" s="28">
        <v>3</v>
      </c>
      <c r="B53" s="26" t="s">
        <v>353</v>
      </c>
      <c r="C53" s="10">
        <v>570.1</v>
      </c>
      <c r="D53" s="10"/>
      <c r="E53" s="10"/>
      <c r="F53" s="10"/>
      <c r="G53" s="10"/>
      <c r="H53" s="10"/>
      <c r="I53" s="175"/>
    </row>
    <row r="54" spans="1:9" s="25" customFormat="1" ht="252">
      <c r="A54" s="28">
        <v>4</v>
      </c>
      <c r="B54" s="26" t="s">
        <v>354</v>
      </c>
      <c r="C54" s="10">
        <v>2898</v>
      </c>
      <c r="D54" s="10"/>
      <c r="E54" s="10"/>
      <c r="F54" s="10"/>
      <c r="G54" s="10"/>
      <c r="H54" s="10"/>
      <c r="I54" s="174"/>
    </row>
    <row r="55" spans="1:9" s="25" customFormat="1" ht="150.75" customHeight="1">
      <c r="A55" s="28">
        <v>5</v>
      </c>
      <c r="B55" s="26" t="s">
        <v>24</v>
      </c>
      <c r="C55" s="10">
        <v>552.178</v>
      </c>
      <c r="D55" s="10"/>
      <c r="E55" s="10"/>
      <c r="F55" s="10"/>
      <c r="G55" s="10"/>
      <c r="H55" s="10"/>
      <c r="I55" s="27" t="s">
        <v>29</v>
      </c>
    </row>
    <row r="56" spans="1:9" s="25" customFormat="1" ht="210">
      <c r="A56" s="28">
        <v>6</v>
      </c>
      <c r="B56" s="26" t="s">
        <v>351</v>
      </c>
      <c r="C56" s="10">
        <v>600</v>
      </c>
      <c r="D56" s="10"/>
      <c r="E56" s="10"/>
      <c r="F56" s="10"/>
      <c r="G56" s="10"/>
      <c r="H56" s="10"/>
      <c r="I56" s="27" t="s">
        <v>30</v>
      </c>
    </row>
    <row r="57" spans="1:9" s="25" customFormat="1" ht="168">
      <c r="A57" s="28">
        <v>7</v>
      </c>
      <c r="B57" s="26" t="s">
        <v>350</v>
      </c>
      <c r="C57" s="10">
        <v>2200</v>
      </c>
      <c r="D57" s="10"/>
      <c r="E57" s="10"/>
      <c r="F57" s="10"/>
      <c r="G57" s="10"/>
      <c r="H57" s="10"/>
      <c r="I57" s="173" t="s">
        <v>28</v>
      </c>
    </row>
    <row r="58" spans="1:9" s="25" customFormat="1" ht="129" customHeight="1">
      <c r="A58" s="28">
        <v>8</v>
      </c>
      <c r="B58" s="26" t="s">
        <v>349</v>
      </c>
      <c r="C58" s="10">
        <v>1400</v>
      </c>
      <c r="D58" s="10"/>
      <c r="E58" s="10"/>
      <c r="F58" s="10"/>
      <c r="G58" s="10"/>
      <c r="H58" s="10"/>
      <c r="I58" s="175"/>
    </row>
    <row r="59" spans="1:9" s="25" customFormat="1" ht="126">
      <c r="A59" s="28">
        <v>9</v>
      </c>
      <c r="B59" s="26" t="s">
        <v>348</v>
      </c>
      <c r="C59" s="10">
        <v>5900</v>
      </c>
      <c r="D59" s="10"/>
      <c r="E59" s="10"/>
      <c r="F59" s="10"/>
      <c r="G59" s="10"/>
      <c r="H59" s="10"/>
      <c r="I59" s="174"/>
    </row>
    <row r="60" spans="1:9" s="25" customFormat="1" ht="144.75" customHeight="1">
      <c r="A60" s="28">
        <v>10</v>
      </c>
      <c r="B60" s="26" t="s">
        <v>347</v>
      </c>
      <c r="C60" s="10"/>
      <c r="D60" s="10">
        <v>14453.458</v>
      </c>
      <c r="E60" s="10"/>
      <c r="F60" s="10"/>
      <c r="G60" s="10"/>
      <c r="H60" s="10"/>
      <c r="I60" s="27" t="s">
        <v>31</v>
      </c>
    </row>
    <row r="61" spans="1:9" s="25" customFormat="1" ht="105.75" customHeight="1">
      <c r="A61" s="28">
        <v>11</v>
      </c>
      <c r="B61" s="26" t="s">
        <v>25</v>
      </c>
      <c r="C61" s="10">
        <v>3099.95</v>
      </c>
      <c r="D61" s="10"/>
      <c r="E61" s="10">
        <v>3348.33</v>
      </c>
      <c r="F61" s="10"/>
      <c r="G61" s="10">
        <v>3689.75</v>
      </c>
      <c r="H61" s="10"/>
      <c r="I61" s="173" t="s">
        <v>231</v>
      </c>
    </row>
    <row r="62" spans="1:9" s="25" customFormat="1" ht="91.5" customHeight="1">
      <c r="A62" s="28">
        <v>12</v>
      </c>
      <c r="B62" s="26" t="s">
        <v>26</v>
      </c>
      <c r="C62" s="10"/>
      <c r="D62" s="10">
        <v>3099.95</v>
      </c>
      <c r="E62" s="10"/>
      <c r="F62" s="10">
        <v>3348.33</v>
      </c>
      <c r="G62" s="10"/>
      <c r="H62" s="10">
        <v>3689.75</v>
      </c>
      <c r="I62" s="174"/>
    </row>
    <row r="63" spans="1:9" s="6" customFormat="1" ht="49.5" customHeight="1">
      <c r="A63" s="143" t="s">
        <v>6</v>
      </c>
      <c r="B63" s="143"/>
      <c r="C63" s="24">
        <f aca="true" t="shared" si="3" ref="C63:H63">SUM(C50:C62)</f>
        <v>17556.695</v>
      </c>
      <c r="D63" s="24">
        <f t="shared" si="3"/>
        <v>17556.695</v>
      </c>
      <c r="E63" s="24">
        <f t="shared" si="3"/>
        <v>3348.33</v>
      </c>
      <c r="F63" s="24">
        <f t="shared" si="3"/>
        <v>3348.33</v>
      </c>
      <c r="G63" s="24">
        <f t="shared" si="3"/>
        <v>3689.75</v>
      </c>
      <c r="H63" s="24">
        <f t="shared" si="3"/>
        <v>3689.75</v>
      </c>
      <c r="I63" s="12"/>
    </row>
    <row r="64" spans="1:9" s="31" customFormat="1" ht="51" customHeight="1">
      <c r="A64" s="185" t="s">
        <v>58</v>
      </c>
      <c r="B64" s="186"/>
      <c r="C64" s="186"/>
      <c r="D64" s="186"/>
      <c r="E64" s="186"/>
      <c r="F64" s="186"/>
      <c r="G64" s="186"/>
      <c r="H64" s="186"/>
      <c r="I64" s="186"/>
    </row>
    <row r="65" spans="1:9" s="29" customFormat="1" ht="222" customHeight="1">
      <c r="A65" s="170">
        <v>1</v>
      </c>
      <c r="B65" s="13" t="s">
        <v>59</v>
      </c>
      <c r="C65" s="34">
        <v>95.04875</v>
      </c>
      <c r="D65" s="34"/>
      <c r="E65" s="34"/>
      <c r="F65" s="34"/>
      <c r="G65" s="34"/>
      <c r="H65" s="34"/>
      <c r="I65" s="129" t="s">
        <v>346</v>
      </c>
    </row>
    <row r="66" spans="1:9" s="29" customFormat="1" ht="97.5" customHeight="1">
      <c r="A66" s="171"/>
      <c r="B66" s="13" t="s">
        <v>60</v>
      </c>
      <c r="C66" s="34">
        <v>374.95125</v>
      </c>
      <c r="D66" s="34"/>
      <c r="E66" s="34"/>
      <c r="F66" s="34"/>
      <c r="G66" s="34"/>
      <c r="H66" s="34"/>
      <c r="I66" s="142"/>
    </row>
    <row r="67" spans="1:9" s="32" customFormat="1" ht="75" customHeight="1">
      <c r="A67" s="172"/>
      <c r="B67" s="13" t="s">
        <v>61</v>
      </c>
      <c r="C67" s="34"/>
      <c r="D67" s="34">
        <f>C65+C66</f>
        <v>470</v>
      </c>
      <c r="E67" s="35"/>
      <c r="F67" s="35"/>
      <c r="G67" s="35"/>
      <c r="H67" s="35"/>
      <c r="I67" s="142"/>
    </row>
    <row r="68" spans="1:9" s="32" customFormat="1" ht="147.75" customHeight="1">
      <c r="A68" s="170">
        <v>2</v>
      </c>
      <c r="B68" s="13" t="s">
        <v>62</v>
      </c>
      <c r="C68" s="34">
        <f>120+400+354+317</f>
        <v>1191</v>
      </c>
      <c r="D68" s="34"/>
      <c r="E68" s="35"/>
      <c r="F68" s="35"/>
      <c r="G68" s="35"/>
      <c r="H68" s="35"/>
      <c r="I68" s="158" t="s">
        <v>63</v>
      </c>
    </row>
    <row r="69" spans="1:9" s="32" customFormat="1" ht="249" customHeight="1">
      <c r="A69" s="172"/>
      <c r="B69" s="13" t="s">
        <v>64</v>
      </c>
      <c r="C69" s="34"/>
      <c r="D69" s="34">
        <v>120</v>
      </c>
      <c r="E69" s="35"/>
      <c r="F69" s="35"/>
      <c r="G69" s="35"/>
      <c r="H69" s="35"/>
      <c r="I69" s="159"/>
    </row>
    <row r="70" spans="1:9" s="50" customFormat="1" ht="408.75" customHeight="1">
      <c r="A70" s="56">
        <v>3</v>
      </c>
      <c r="B70" s="13" t="s">
        <v>108</v>
      </c>
      <c r="C70" s="34"/>
      <c r="D70" s="34">
        <v>400</v>
      </c>
      <c r="E70" s="35"/>
      <c r="F70" s="35"/>
      <c r="G70" s="35"/>
      <c r="H70" s="35"/>
      <c r="I70" s="128" t="s">
        <v>232</v>
      </c>
    </row>
    <row r="71" spans="1:9" s="50" customFormat="1" ht="408" customHeight="1">
      <c r="A71" s="124">
        <v>4</v>
      </c>
      <c r="B71" s="121" t="s">
        <v>109</v>
      </c>
      <c r="C71" s="57"/>
      <c r="D71" s="57">
        <v>354</v>
      </c>
      <c r="E71" s="57"/>
      <c r="F71" s="57"/>
      <c r="G71" s="57"/>
      <c r="H71" s="57"/>
      <c r="I71" s="127" t="s">
        <v>344</v>
      </c>
    </row>
    <row r="72" spans="1:9" s="50" customFormat="1" ht="207" customHeight="1">
      <c r="A72" s="56">
        <v>5</v>
      </c>
      <c r="B72" s="13" t="s">
        <v>110</v>
      </c>
      <c r="C72" s="34"/>
      <c r="D72" s="34">
        <v>317</v>
      </c>
      <c r="E72" s="35"/>
      <c r="F72" s="35"/>
      <c r="G72" s="35"/>
      <c r="H72" s="35"/>
      <c r="I72" s="128" t="s">
        <v>237</v>
      </c>
    </row>
    <row r="73" spans="1:9" s="32" customFormat="1" ht="109.5" customHeight="1">
      <c r="A73" s="170">
        <v>6</v>
      </c>
      <c r="B73" s="13" t="s">
        <v>65</v>
      </c>
      <c r="C73" s="34">
        <v>2424</v>
      </c>
      <c r="D73" s="34"/>
      <c r="E73" s="35"/>
      <c r="F73" s="35"/>
      <c r="G73" s="35"/>
      <c r="H73" s="35"/>
      <c r="I73" s="144" t="s">
        <v>343</v>
      </c>
    </row>
    <row r="74" spans="1:9" s="32" customFormat="1" ht="409.5" customHeight="1">
      <c r="A74" s="172"/>
      <c r="B74" s="13" t="s">
        <v>66</v>
      </c>
      <c r="C74" s="34"/>
      <c r="D74" s="34">
        <v>2424</v>
      </c>
      <c r="E74" s="35"/>
      <c r="F74" s="35"/>
      <c r="G74" s="35"/>
      <c r="H74" s="35"/>
      <c r="I74" s="144"/>
    </row>
    <row r="75" spans="1:9" s="32" customFormat="1" ht="84">
      <c r="A75" s="170">
        <v>7</v>
      </c>
      <c r="B75" s="13" t="s">
        <v>67</v>
      </c>
      <c r="C75" s="34">
        <v>5594.18</v>
      </c>
      <c r="D75" s="34"/>
      <c r="E75" s="35"/>
      <c r="F75" s="35"/>
      <c r="G75" s="35"/>
      <c r="H75" s="35"/>
      <c r="I75" s="144" t="s">
        <v>338</v>
      </c>
    </row>
    <row r="76" spans="1:9" s="32" customFormat="1" ht="42">
      <c r="A76" s="171"/>
      <c r="B76" s="13" t="s">
        <v>68</v>
      </c>
      <c r="C76" s="34"/>
      <c r="D76" s="34">
        <v>3728.75</v>
      </c>
      <c r="E76" s="35"/>
      <c r="F76" s="35"/>
      <c r="G76" s="35"/>
      <c r="H76" s="35"/>
      <c r="I76" s="144"/>
    </row>
    <row r="77" spans="1:9" s="32" customFormat="1" ht="84">
      <c r="A77" s="172"/>
      <c r="B77" s="13" t="s">
        <v>69</v>
      </c>
      <c r="C77" s="34"/>
      <c r="D77" s="34">
        <v>1865.43</v>
      </c>
      <c r="E77" s="35"/>
      <c r="F77" s="35"/>
      <c r="G77" s="35"/>
      <c r="H77" s="35"/>
      <c r="I77" s="144"/>
    </row>
    <row r="78" spans="1:9" s="32" customFormat="1" ht="84">
      <c r="A78" s="170">
        <v>8</v>
      </c>
      <c r="B78" s="13" t="s">
        <v>67</v>
      </c>
      <c r="C78" s="34">
        <v>8247</v>
      </c>
      <c r="D78" s="34"/>
      <c r="E78" s="35"/>
      <c r="F78" s="35"/>
      <c r="G78" s="35"/>
      <c r="H78" s="35"/>
      <c r="I78" s="144" t="s">
        <v>337</v>
      </c>
    </row>
    <row r="79" spans="1:9" s="32" customFormat="1" ht="84">
      <c r="A79" s="171"/>
      <c r="B79" s="121" t="s">
        <v>70</v>
      </c>
      <c r="C79" s="57"/>
      <c r="D79" s="57">
        <v>8247</v>
      </c>
      <c r="E79" s="57"/>
      <c r="F79" s="57"/>
      <c r="G79" s="57"/>
      <c r="H79" s="57"/>
      <c r="I79" s="144"/>
    </row>
    <row r="80" spans="1:9" s="39" customFormat="1" ht="84">
      <c r="A80" s="154">
        <v>9</v>
      </c>
      <c r="B80" s="38" t="s">
        <v>335</v>
      </c>
      <c r="C80" s="34">
        <v>91.07972</v>
      </c>
      <c r="D80" s="34"/>
      <c r="E80" s="34"/>
      <c r="F80" s="34"/>
      <c r="G80" s="34"/>
      <c r="H80" s="34"/>
      <c r="I80" s="158" t="s">
        <v>233</v>
      </c>
    </row>
    <row r="81" spans="1:9" s="39" customFormat="1" ht="84">
      <c r="A81" s="155"/>
      <c r="B81" s="11" t="s">
        <v>336</v>
      </c>
      <c r="C81" s="34"/>
      <c r="D81" s="34">
        <v>91.07972</v>
      </c>
      <c r="E81" s="34"/>
      <c r="F81" s="34"/>
      <c r="G81" s="34"/>
      <c r="H81" s="34"/>
      <c r="I81" s="169"/>
    </row>
    <row r="82" spans="1:9" s="113" customFormat="1" ht="126">
      <c r="A82" s="170">
        <v>10</v>
      </c>
      <c r="B82" s="13" t="s">
        <v>209</v>
      </c>
      <c r="C82" s="34">
        <v>2746</v>
      </c>
      <c r="D82" s="34"/>
      <c r="E82" s="35"/>
      <c r="F82" s="35"/>
      <c r="G82" s="35"/>
      <c r="H82" s="35"/>
      <c r="I82" s="13" t="s">
        <v>334</v>
      </c>
    </row>
    <row r="83" spans="1:9" s="113" customFormat="1" ht="252">
      <c r="A83" s="171"/>
      <c r="B83" s="121" t="s">
        <v>210</v>
      </c>
      <c r="C83" s="57"/>
      <c r="D83" s="57">
        <v>2746</v>
      </c>
      <c r="E83" s="57"/>
      <c r="F83" s="57"/>
      <c r="G83" s="57"/>
      <c r="H83" s="57"/>
      <c r="I83" s="121" t="s">
        <v>333</v>
      </c>
    </row>
    <row r="84" spans="1:9" s="33" customFormat="1" ht="41.25">
      <c r="A84" s="149" t="s">
        <v>71</v>
      </c>
      <c r="B84" s="149"/>
      <c r="C84" s="36">
        <f>SUM(C65:C83)</f>
        <v>20763.259720000002</v>
      </c>
      <c r="D84" s="36">
        <f>SUM(D65:D83)</f>
        <v>20763.259720000002</v>
      </c>
      <c r="E84" s="36">
        <f>SUM(E65:E79)</f>
        <v>0</v>
      </c>
      <c r="F84" s="36">
        <f>SUM(F65:F79)</f>
        <v>0</v>
      </c>
      <c r="G84" s="36">
        <f>SUM(G65:G79)</f>
        <v>0</v>
      </c>
      <c r="H84" s="36">
        <f>SUM(H65:H79)</f>
        <v>0</v>
      </c>
      <c r="I84" s="37"/>
    </row>
    <row r="85" spans="1:9" s="6" customFormat="1" ht="100.5" customHeight="1">
      <c r="A85" s="138" t="s">
        <v>96</v>
      </c>
      <c r="B85" s="139"/>
      <c r="C85" s="139"/>
      <c r="D85" s="139"/>
      <c r="E85" s="139"/>
      <c r="F85" s="139"/>
      <c r="G85" s="139"/>
      <c r="H85" s="139"/>
      <c r="I85" s="139"/>
    </row>
    <row r="86" spans="1:9" s="6" customFormat="1" ht="144.75" customHeight="1">
      <c r="A86" s="140">
        <v>1</v>
      </c>
      <c r="B86" s="51" t="s">
        <v>88</v>
      </c>
      <c r="C86" s="10">
        <v>5608</v>
      </c>
      <c r="D86" s="10">
        <v>5608</v>
      </c>
      <c r="E86" s="10">
        <v>5608</v>
      </c>
      <c r="F86" s="10">
        <v>5608</v>
      </c>
      <c r="G86" s="10">
        <v>5608</v>
      </c>
      <c r="H86" s="10">
        <v>5608</v>
      </c>
      <c r="I86" s="129" t="s">
        <v>97</v>
      </c>
    </row>
    <row r="87" spans="1:9" s="6" customFormat="1" ht="99" customHeight="1">
      <c r="A87" s="141"/>
      <c r="B87" s="51" t="s">
        <v>89</v>
      </c>
      <c r="C87" s="10">
        <v>2000</v>
      </c>
      <c r="D87" s="10">
        <v>2000</v>
      </c>
      <c r="E87" s="10">
        <v>2000</v>
      </c>
      <c r="F87" s="10">
        <v>2000</v>
      </c>
      <c r="G87" s="10">
        <v>2000</v>
      </c>
      <c r="H87" s="10">
        <v>2000</v>
      </c>
      <c r="I87" s="142"/>
    </row>
    <row r="88" spans="1:9" s="6" customFormat="1" ht="149.25" customHeight="1">
      <c r="A88" s="141"/>
      <c r="B88" s="51" t="s">
        <v>90</v>
      </c>
      <c r="C88" s="10">
        <v>3927</v>
      </c>
      <c r="D88" s="10">
        <v>3927</v>
      </c>
      <c r="E88" s="10">
        <v>12022</v>
      </c>
      <c r="F88" s="10">
        <v>12022</v>
      </c>
      <c r="G88" s="10">
        <v>12022</v>
      </c>
      <c r="H88" s="10">
        <v>12022</v>
      </c>
      <c r="I88" s="142"/>
    </row>
    <row r="89" spans="1:9" s="6" customFormat="1" ht="218.25" customHeight="1">
      <c r="A89" s="141"/>
      <c r="B89" s="51" t="s">
        <v>91</v>
      </c>
      <c r="C89" s="10">
        <v>2384.99</v>
      </c>
      <c r="D89" s="10"/>
      <c r="E89" s="10"/>
      <c r="F89" s="10"/>
      <c r="G89" s="10"/>
      <c r="H89" s="10"/>
      <c r="I89" s="142"/>
    </row>
    <row r="90" spans="1:9" s="6" customFormat="1" ht="213" customHeight="1">
      <c r="A90" s="141"/>
      <c r="B90" s="51" t="s">
        <v>92</v>
      </c>
      <c r="C90" s="10">
        <v>361.72</v>
      </c>
      <c r="D90" s="10"/>
      <c r="E90" s="10"/>
      <c r="F90" s="10"/>
      <c r="G90" s="10"/>
      <c r="H90" s="10"/>
      <c r="I90" s="142"/>
    </row>
    <row r="91" spans="1:9" s="6" customFormat="1" ht="249" customHeight="1">
      <c r="A91" s="141"/>
      <c r="B91" s="51" t="s">
        <v>93</v>
      </c>
      <c r="C91" s="10">
        <v>6778.119</v>
      </c>
      <c r="D91" s="10">
        <v>5808.3</v>
      </c>
      <c r="E91" s="10">
        <f>8061.3+5808.3</f>
        <v>13869.6</v>
      </c>
      <c r="F91" s="10">
        <v>5808.3</v>
      </c>
      <c r="G91" s="10">
        <f>8061.3+5808.3</f>
        <v>13869.6</v>
      </c>
      <c r="H91" s="10">
        <v>5808.3</v>
      </c>
      <c r="I91" s="142"/>
    </row>
    <row r="92" spans="1:9" s="6" customFormat="1" ht="130.5" customHeight="1">
      <c r="A92" s="141"/>
      <c r="B92" s="51" t="s">
        <v>94</v>
      </c>
      <c r="C92" s="10">
        <v>14650</v>
      </c>
      <c r="D92" s="10">
        <v>14650</v>
      </c>
      <c r="E92" s="10">
        <v>11738</v>
      </c>
      <c r="F92" s="10">
        <v>11738</v>
      </c>
      <c r="G92" s="10"/>
      <c r="H92" s="10"/>
      <c r="I92" s="142"/>
    </row>
    <row r="93" spans="1:9" s="6" customFormat="1" ht="218.25" customHeight="1">
      <c r="A93" s="141"/>
      <c r="B93" s="52" t="s">
        <v>95</v>
      </c>
      <c r="C93" s="64">
        <v>84958</v>
      </c>
      <c r="D93" s="64">
        <v>84958</v>
      </c>
      <c r="E93" s="93"/>
      <c r="F93" s="64"/>
      <c r="G93" s="93">
        <v>171300</v>
      </c>
      <c r="H93" s="64">
        <v>171300</v>
      </c>
      <c r="I93" s="142"/>
    </row>
    <row r="94" spans="1:9" s="6" customFormat="1" ht="88.5" customHeight="1">
      <c r="A94" s="141"/>
      <c r="B94" s="53" t="s">
        <v>111</v>
      </c>
      <c r="C94" s="64">
        <v>1188.99</v>
      </c>
      <c r="D94" s="64">
        <v>1188.99</v>
      </c>
      <c r="E94" s="93">
        <v>1293.3</v>
      </c>
      <c r="F94" s="64">
        <v>1293.3</v>
      </c>
      <c r="G94" s="93">
        <v>1398.7</v>
      </c>
      <c r="H94" s="64">
        <v>1398.7</v>
      </c>
      <c r="I94" s="142"/>
    </row>
    <row r="95" spans="1:9" s="6" customFormat="1" ht="87" customHeight="1">
      <c r="A95" s="141"/>
      <c r="B95" s="54" t="s">
        <v>112</v>
      </c>
      <c r="C95" s="64">
        <v>387.971</v>
      </c>
      <c r="D95" s="64"/>
      <c r="E95" s="93">
        <v>6254.59</v>
      </c>
      <c r="F95" s="64"/>
      <c r="G95" s="93">
        <v>6254.59</v>
      </c>
      <c r="H95" s="64"/>
      <c r="I95" s="142"/>
    </row>
    <row r="96" spans="1:9" s="6" customFormat="1" ht="90" customHeight="1">
      <c r="A96" s="141"/>
      <c r="B96" s="55" t="s">
        <v>98</v>
      </c>
      <c r="C96" s="64"/>
      <c r="D96" s="64">
        <v>4104.5</v>
      </c>
      <c r="E96" s="93"/>
      <c r="F96" s="64">
        <v>14315.89</v>
      </c>
      <c r="G96" s="93"/>
      <c r="H96" s="64">
        <v>14315.89</v>
      </c>
      <c r="I96" s="142"/>
    </row>
    <row r="97" spans="1:9" s="6" customFormat="1" ht="243.75" customHeight="1">
      <c r="A97" s="83"/>
      <c r="B97" s="90" t="s">
        <v>93</v>
      </c>
      <c r="C97" s="57">
        <v>3539.315</v>
      </c>
      <c r="D97" s="57"/>
      <c r="E97" s="93"/>
      <c r="F97" s="57"/>
      <c r="G97" s="93"/>
      <c r="H97" s="57"/>
      <c r="I97" s="129" t="s">
        <v>149</v>
      </c>
    </row>
    <row r="98" spans="1:9" s="6" customFormat="1" ht="174.75" customHeight="1">
      <c r="A98" s="83"/>
      <c r="B98" s="81" t="s">
        <v>148</v>
      </c>
      <c r="C98" s="57"/>
      <c r="D98" s="57">
        <v>3539.315</v>
      </c>
      <c r="E98" s="93"/>
      <c r="F98" s="57"/>
      <c r="G98" s="93"/>
      <c r="H98" s="57"/>
      <c r="I98" s="130"/>
    </row>
    <row r="99" spans="1:9" s="43" customFormat="1" ht="42">
      <c r="A99" s="143" t="s">
        <v>6</v>
      </c>
      <c r="B99" s="143"/>
      <c r="C99" s="80">
        <f>SUM(C86:C98)</f>
        <v>125784.10500000001</v>
      </c>
      <c r="D99" s="80">
        <f>SUM(D86:D98)</f>
        <v>125784.10500000001</v>
      </c>
      <c r="E99" s="80">
        <f>SUM(E86:E96)</f>
        <v>52785.490000000005</v>
      </c>
      <c r="F99" s="80">
        <f>SUM(F86:F96)</f>
        <v>52785.490000000005</v>
      </c>
      <c r="G99" s="80">
        <f>SUM(G86:G96)</f>
        <v>212452.89</v>
      </c>
      <c r="H99" s="80">
        <f>SUM(H86:H96)</f>
        <v>212452.89</v>
      </c>
      <c r="I99" s="42"/>
    </row>
    <row r="100" spans="1:9" s="6" customFormat="1" ht="112.5" customHeight="1">
      <c r="A100" s="138" t="s">
        <v>137</v>
      </c>
      <c r="B100" s="139"/>
      <c r="C100" s="139"/>
      <c r="D100" s="139"/>
      <c r="E100" s="139"/>
      <c r="F100" s="139"/>
      <c r="G100" s="139"/>
      <c r="H100" s="139"/>
      <c r="I100" s="139"/>
    </row>
    <row r="101" spans="1:9" s="30" customFormat="1" ht="210">
      <c r="A101" s="44">
        <v>1</v>
      </c>
      <c r="B101" s="45" t="s">
        <v>33</v>
      </c>
      <c r="C101" s="34">
        <v>30000</v>
      </c>
      <c r="D101" s="34"/>
      <c r="E101" s="34"/>
      <c r="F101" s="34"/>
      <c r="G101" s="34"/>
      <c r="H101" s="34"/>
      <c r="I101" s="120" t="s">
        <v>332</v>
      </c>
    </row>
    <row r="102" spans="1:9" s="30" customFormat="1" ht="162">
      <c r="A102" s="135">
        <v>2</v>
      </c>
      <c r="B102" s="45" t="s">
        <v>329</v>
      </c>
      <c r="C102" s="34"/>
      <c r="D102" s="34">
        <v>4801.8</v>
      </c>
      <c r="E102" s="34"/>
      <c r="F102" s="34"/>
      <c r="G102" s="34"/>
      <c r="H102" s="34"/>
      <c r="I102" s="82" t="s">
        <v>330</v>
      </c>
    </row>
    <row r="103" spans="1:9" s="30" customFormat="1" ht="84">
      <c r="A103" s="136"/>
      <c r="B103" s="102" t="s">
        <v>327</v>
      </c>
      <c r="C103" s="34"/>
      <c r="D103" s="34">
        <f>985.094+150</f>
        <v>1135.094</v>
      </c>
      <c r="E103" s="34"/>
      <c r="F103" s="34"/>
      <c r="G103" s="34"/>
      <c r="H103" s="34"/>
      <c r="I103" s="133" t="s">
        <v>331</v>
      </c>
    </row>
    <row r="104" spans="1:9" s="30" customFormat="1" ht="84">
      <c r="A104" s="137"/>
      <c r="B104" s="47" t="s">
        <v>328</v>
      </c>
      <c r="C104" s="34">
        <v>150</v>
      </c>
      <c r="D104" s="34"/>
      <c r="E104" s="34"/>
      <c r="F104" s="34"/>
      <c r="G104" s="34"/>
      <c r="H104" s="34"/>
      <c r="I104" s="134"/>
    </row>
    <row r="105" spans="1:9" s="30" customFormat="1" ht="235.5" customHeight="1">
      <c r="A105" s="44">
        <v>3</v>
      </c>
      <c r="B105" s="45" t="s">
        <v>34</v>
      </c>
      <c r="C105" s="34"/>
      <c r="D105" s="34">
        <v>22767.24</v>
      </c>
      <c r="E105" s="34"/>
      <c r="F105" s="34"/>
      <c r="G105" s="34"/>
      <c r="H105" s="34"/>
      <c r="I105" s="27" t="s">
        <v>35</v>
      </c>
    </row>
    <row r="106" spans="1:9" s="30" customFormat="1" ht="172.5" customHeight="1">
      <c r="A106" s="44">
        <v>4</v>
      </c>
      <c r="B106" s="45" t="s">
        <v>36</v>
      </c>
      <c r="C106" s="34"/>
      <c r="D106" s="34">
        <v>23153.5</v>
      </c>
      <c r="E106" s="34"/>
      <c r="F106" s="34"/>
      <c r="G106" s="34"/>
      <c r="H106" s="34"/>
      <c r="I106" s="27" t="s">
        <v>37</v>
      </c>
    </row>
    <row r="107" spans="1:9" s="30" customFormat="1" ht="136.5" customHeight="1">
      <c r="A107" s="44">
        <v>6</v>
      </c>
      <c r="B107" s="45" t="s">
        <v>38</v>
      </c>
      <c r="C107" s="34"/>
      <c r="D107" s="34">
        <v>99486.77577</v>
      </c>
      <c r="E107" s="34"/>
      <c r="F107" s="34"/>
      <c r="G107" s="34"/>
      <c r="H107" s="34"/>
      <c r="I107" s="27" t="s">
        <v>39</v>
      </c>
    </row>
    <row r="108" spans="1:9" s="30" customFormat="1" ht="126">
      <c r="A108" s="44">
        <v>7</v>
      </c>
      <c r="B108" s="45" t="s">
        <v>40</v>
      </c>
      <c r="C108" s="34"/>
      <c r="D108" s="34">
        <v>3074.06</v>
      </c>
      <c r="E108" s="34"/>
      <c r="F108" s="34"/>
      <c r="G108" s="34"/>
      <c r="H108" s="34"/>
      <c r="I108" s="27" t="s">
        <v>326</v>
      </c>
    </row>
    <row r="109" spans="1:9" s="30" customFormat="1" ht="84">
      <c r="A109" s="44">
        <v>8</v>
      </c>
      <c r="B109" s="45" t="s">
        <v>41</v>
      </c>
      <c r="C109" s="34">
        <v>19992.29421</v>
      </c>
      <c r="D109" s="34"/>
      <c r="E109" s="34"/>
      <c r="F109" s="34"/>
      <c r="G109" s="34"/>
      <c r="H109" s="34"/>
      <c r="I109" s="27" t="s">
        <v>325</v>
      </c>
    </row>
    <row r="110" spans="1:9" s="30" customFormat="1" ht="168">
      <c r="A110" s="44">
        <v>9</v>
      </c>
      <c r="B110" s="45" t="s">
        <v>42</v>
      </c>
      <c r="C110" s="34">
        <v>7051.30656</v>
      </c>
      <c r="D110" s="34"/>
      <c r="E110" s="34"/>
      <c r="F110" s="34"/>
      <c r="G110" s="34"/>
      <c r="H110" s="34"/>
      <c r="I110" s="27" t="s">
        <v>324</v>
      </c>
    </row>
    <row r="111" spans="1:9" s="30" customFormat="1" ht="243">
      <c r="A111" s="44">
        <v>12</v>
      </c>
      <c r="B111" s="45" t="s">
        <v>43</v>
      </c>
      <c r="C111" s="34">
        <v>654667.6265100001</v>
      </c>
      <c r="D111" s="34"/>
      <c r="E111" s="34"/>
      <c r="F111" s="34"/>
      <c r="G111" s="34"/>
      <c r="H111" s="34"/>
      <c r="I111" s="123" t="s">
        <v>323</v>
      </c>
    </row>
    <row r="112" spans="1:9" s="30" customFormat="1" ht="210">
      <c r="A112" s="46">
        <v>13</v>
      </c>
      <c r="B112" s="45" t="s">
        <v>107</v>
      </c>
      <c r="C112" s="34"/>
      <c r="D112" s="34">
        <v>104000</v>
      </c>
      <c r="E112" s="34"/>
      <c r="F112" s="34"/>
      <c r="G112" s="34"/>
      <c r="H112" s="34"/>
      <c r="I112" s="45" t="s">
        <v>322</v>
      </c>
    </row>
    <row r="113" spans="1:9" s="30" customFormat="1" ht="126">
      <c r="A113" s="44">
        <v>14</v>
      </c>
      <c r="B113" s="45" t="s">
        <v>44</v>
      </c>
      <c r="C113" s="34"/>
      <c r="D113" s="34">
        <v>34857.422</v>
      </c>
      <c r="E113" s="34"/>
      <c r="F113" s="34"/>
      <c r="G113" s="34"/>
      <c r="H113" s="34"/>
      <c r="I113" s="27" t="s">
        <v>321</v>
      </c>
    </row>
    <row r="114" spans="1:9" s="30" customFormat="1" ht="126">
      <c r="A114" s="44">
        <v>15</v>
      </c>
      <c r="B114" s="45" t="s">
        <v>45</v>
      </c>
      <c r="C114" s="34"/>
      <c r="D114" s="34">
        <v>39355.725</v>
      </c>
      <c r="E114" s="34"/>
      <c r="F114" s="34"/>
      <c r="G114" s="34"/>
      <c r="H114" s="34"/>
      <c r="I114" s="27" t="s">
        <v>321</v>
      </c>
    </row>
    <row r="115" spans="1:9" s="30" customFormat="1" ht="126">
      <c r="A115" s="44">
        <v>16</v>
      </c>
      <c r="B115" s="45" t="s">
        <v>46</v>
      </c>
      <c r="C115" s="34"/>
      <c r="D115" s="34">
        <v>685.719</v>
      </c>
      <c r="E115" s="34"/>
      <c r="F115" s="34"/>
      <c r="G115" s="34"/>
      <c r="H115" s="34"/>
      <c r="I115" s="82" t="s">
        <v>320</v>
      </c>
    </row>
    <row r="116" spans="1:9" s="30" customFormat="1" ht="168">
      <c r="A116" s="44">
        <v>17</v>
      </c>
      <c r="B116" s="59" t="s">
        <v>114</v>
      </c>
      <c r="C116" s="57"/>
      <c r="D116" s="57">
        <v>185521.88</v>
      </c>
      <c r="E116" s="57"/>
      <c r="F116" s="57"/>
      <c r="G116" s="57"/>
      <c r="H116" s="57"/>
      <c r="I116" s="59" t="s">
        <v>318</v>
      </c>
    </row>
    <row r="117" spans="1:9" s="30" customFormat="1" ht="210">
      <c r="A117" s="44">
        <v>18</v>
      </c>
      <c r="B117" s="45" t="s">
        <v>115</v>
      </c>
      <c r="C117" s="34">
        <v>80000</v>
      </c>
      <c r="D117" s="34"/>
      <c r="E117" s="115"/>
      <c r="F117" s="115"/>
      <c r="G117" s="115"/>
      <c r="H117" s="115"/>
      <c r="I117" s="27" t="s">
        <v>342</v>
      </c>
    </row>
    <row r="118" spans="1:9" s="30" customFormat="1" ht="168">
      <c r="A118" s="63">
        <v>19</v>
      </c>
      <c r="B118" s="45" t="s">
        <v>116</v>
      </c>
      <c r="C118" s="34">
        <v>50000</v>
      </c>
      <c r="D118" s="34"/>
      <c r="E118" s="115"/>
      <c r="F118" s="115"/>
      <c r="G118" s="115"/>
      <c r="H118" s="115"/>
      <c r="I118" s="27" t="s">
        <v>317</v>
      </c>
    </row>
    <row r="119" spans="1:9" s="30" customFormat="1" ht="126">
      <c r="A119" s="63">
        <v>20</v>
      </c>
      <c r="B119" s="45" t="s">
        <v>117</v>
      </c>
      <c r="C119" s="34"/>
      <c r="D119" s="34">
        <v>193200</v>
      </c>
      <c r="E119" s="34"/>
      <c r="F119" s="34"/>
      <c r="G119" s="34"/>
      <c r="H119" s="34"/>
      <c r="I119" s="27" t="s">
        <v>118</v>
      </c>
    </row>
    <row r="120" spans="1:9" s="30" customFormat="1" ht="168">
      <c r="A120" s="63">
        <v>21</v>
      </c>
      <c r="B120" s="59" t="s">
        <v>119</v>
      </c>
      <c r="C120" s="57">
        <f>35000+5177.096</f>
        <v>40177.096</v>
      </c>
      <c r="D120" s="57"/>
      <c r="E120" s="62"/>
      <c r="F120" s="62"/>
      <c r="G120" s="62"/>
      <c r="H120" s="62"/>
      <c r="I120" s="119" t="s">
        <v>316</v>
      </c>
    </row>
    <row r="121" spans="1:9" s="103" customFormat="1" ht="213" customHeight="1">
      <c r="A121" s="63">
        <v>22</v>
      </c>
      <c r="B121" s="45" t="s">
        <v>120</v>
      </c>
      <c r="C121" s="34">
        <f>20247.2957+3832.82027-4896.236</f>
        <v>19183.879969999998</v>
      </c>
      <c r="D121" s="34"/>
      <c r="E121" s="45"/>
      <c r="F121" s="45"/>
      <c r="G121" s="45"/>
      <c r="H121" s="45"/>
      <c r="I121" s="125" t="s">
        <v>345</v>
      </c>
    </row>
    <row r="122" spans="1:9" s="30" customFormat="1" ht="126">
      <c r="A122" s="63">
        <v>23</v>
      </c>
      <c r="B122" s="60" t="s">
        <v>47</v>
      </c>
      <c r="C122" s="58">
        <v>13483.157</v>
      </c>
      <c r="D122" s="58"/>
      <c r="E122" s="58"/>
      <c r="F122" s="58"/>
      <c r="G122" s="58"/>
      <c r="H122" s="58"/>
      <c r="I122" s="47" t="s">
        <v>314</v>
      </c>
    </row>
    <row r="123" spans="1:9" s="30" customFormat="1" ht="84">
      <c r="A123" s="44">
        <v>24</v>
      </c>
      <c r="B123" s="45" t="s">
        <v>49</v>
      </c>
      <c r="C123" s="34">
        <v>105204.514</v>
      </c>
      <c r="D123" s="34"/>
      <c r="E123" s="34"/>
      <c r="F123" s="34"/>
      <c r="G123" s="34"/>
      <c r="H123" s="34"/>
      <c r="I123" s="47" t="s">
        <v>314</v>
      </c>
    </row>
    <row r="124" spans="1:9" s="30" customFormat="1" ht="84">
      <c r="A124" s="44">
        <v>25</v>
      </c>
      <c r="B124" s="45" t="s">
        <v>48</v>
      </c>
      <c r="C124" s="34"/>
      <c r="D124" s="34">
        <v>28654.74</v>
      </c>
      <c r="E124" s="34"/>
      <c r="F124" s="34"/>
      <c r="G124" s="34"/>
      <c r="H124" s="34"/>
      <c r="I124" s="27" t="s">
        <v>315</v>
      </c>
    </row>
    <row r="125" spans="1:9" s="61" customFormat="1" ht="111" customHeight="1">
      <c r="A125" s="46">
        <v>26</v>
      </c>
      <c r="B125" s="47" t="s">
        <v>101</v>
      </c>
      <c r="C125" s="48">
        <v>156125.327</v>
      </c>
      <c r="D125" s="48"/>
      <c r="E125" s="48"/>
      <c r="F125" s="48"/>
      <c r="G125" s="48"/>
      <c r="H125" s="48"/>
      <c r="I125" s="47" t="s">
        <v>314</v>
      </c>
    </row>
    <row r="126" spans="1:9" s="61" customFormat="1" ht="84">
      <c r="A126" s="46">
        <v>27</v>
      </c>
      <c r="B126" s="47" t="s">
        <v>102</v>
      </c>
      <c r="C126" s="48"/>
      <c r="D126" s="74">
        <v>3247.105</v>
      </c>
      <c r="E126" s="48"/>
      <c r="F126" s="48"/>
      <c r="G126" s="48"/>
      <c r="H126" s="48"/>
      <c r="I126" s="47" t="s">
        <v>313</v>
      </c>
    </row>
    <row r="127" spans="1:9" s="61" customFormat="1" ht="84">
      <c r="A127" s="46">
        <v>28</v>
      </c>
      <c r="B127" s="47" t="s">
        <v>103</v>
      </c>
      <c r="C127" s="49"/>
      <c r="D127" s="74">
        <v>29106.68</v>
      </c>
      <c r="E127" s="48"/>
      <c r="F127" s="48"/>
      <c r="G127" s="48"/>
      <c r="H127" s="48"/>
      <c r="I127" s="47" t="s">
        <v>319</v>
      </c>
    </row>
    <row r="128" spans="1:9" s="61" customFormat="1" ht="84">
      <c r="A128" s="46">
        <v>29</v>
      </c>
      <c r="B128" s="47" t="s">
        <v>104</v>
      </c>
      <c r="C128" s="49"/>
      <c r="D128" s="74">
        <v>4484.7</v>
      </c>
      <c r="E128" s="48"/>
      <c r="F128" s="48"/>
      <c r="G128" s="48"/>
      <c r="H128" s="48"/>
      <c r="I128" s="47" t="s">
        <v>312</v>
      </c>
    </row>
    <row r="129" spans="1:9" s="61" customFormat="1" ht="84">
      <c r="A129" s="46">
        <v>30</v>
      </c>
      <c r="B129" s="47" t="s">
        <v>105</v>
      </c>
      <c r="C129" s="49"/>
      <c r="D129" s="74">
        <v>4152.477</v>
      </c>
      <c r="E129" s="48"/>
      <c r="F129" s="48"/>
      <c r="G129" s="48"/>
      <c r="H129" s="48"/>
      <c r="I129" s="47" t="s">
        <v>312</v>
      </c>
    </row>
    <row r="130" spans="1:9" s="61" customFormat="1" ht="210">
      <c r="A130" s="46">
        <v>31</v>
      </c>
      <c r="B130" s="122" t="s">
        <v>106</v>
      </c>
      <c r="C130" s="48"/>
      <c r="D130" s="74">
        <v>264.235</v>
      </c>
      <c r="E130" s="48"/>
      <c r="F130" s="48"/>
      <c r="G130" s="48"/>
      <c r="H130" s="48"/>
      <c r="I130" s="122" t="s">
        <v>311</v>
      </c>
    </row>
    <row r="131" spans="1:9" s="61" customFormat="1" ht="210">
      <c r="A131" s="46">
        <v>32</v>
      </c>
      <c r="B131" s="47" t="s">
        <v>310</v>
      </c>
      <c r="C131" s="49"/>
      <c r="D131" s="74">
        <v>3112.012</v>
      </c>
      <c r="E131" s="48"/>
      <c r="F131" s="48"/>
      <c r="G131" s="48"/>
      <c r="H131" s="48"/>
      <c r="I131" s="47" t="s">
        <v>309</v>
      </c>
    </row>
    <row r="132" spans="1:9" s="30" customFormat="1" ht="210">
      <c r="A132" s="44">
        <v>33</v>
      </c>
      <c r="B132" s="45" t="s">
        <v>243</v>
      </c>
      <c r="C132" s="34"/>
      <c r="D132" s="34">
        <v>150000</v>
      </c>
      <c r="E132" s="34"/>
      <c r="F132" s="34"/>
      <c r="G132" s="34"/>
      <c r="H132" s="34"/>
      <c r="I132" s="27" t="s">
        <v>308</v>
      </c>
    </row>
    <row r="133" spans="1:9" s="30" customFormat="1" ht="210">
      <c r="A133" s="44">
        <v>34</v>
      </c>
      <c r="B133" s="45" t="s">
        <v>113</v>
      </c>
      <c r="C133" s="34">
        <v>150000</v>
      </c>
      <c r="D133" s="34"/>
      <c r="E133" s="34"/>
      <c r="F133" s="34"/>
      <c r="G133" s="34"/>
      <c r="H133" s="34"/>
      <c r="I133" s="27" t="s">
        <v>307</v>
      </c>
    </row>
    <row r="134" spans="1:9" s="104" customFormat="1" ht="168">
      <c r="A134" s="44">
        <v>35</v>
      </c>
      <c r="B134" s="45" t="s">
        <v>121</v>
      </c>
      <c r="C134" s="34"/>
      <c r="D134" s="34">
        <f>7900+12322.43</f>
        <v>20222.43</v>
      </c>
      <c r="E134" s="34"/>
      <c r="F134" s="34"/>
      <c r="G134" s="34"/>
      <c r="H134" s="34"/>
      <c r="I134" s="27" t="s">
        <v>306</v>
      </c>
    </row>
    <row r="135" spans="1:9" s="30" customFormat="1" ht="168">
      <c r="A135" s="44">
        <v>36</v>
      </c>
      <c r="B135" s="45" t="s">
        <v>122</v>
      </c>
      <c r="C135" s="34"/>
      <c r="D135" s="34">
        <v>95131.9</v>
      </c>
      <c r="E135" s="34"/>
      <c r="F135" s="34"/>
      <c r="G135" s="34"/>
      <c r="H135" s="34"/>
      <c r="I135" s="27" t="s">
        <v>304</v>
      </c>
    </row>
    <row r="136" spans="1:9" s="30" customFormat="1" ht="168">
      <c r="A136" s="44">
        <v>37</v>
      </c>
      <c r="B136" s="45" t="s">
        <v>123</v>
      </c>
      <c r="C136" s="34"/>
      <c r="D136" s="34">
        <v>62421.23</v>
      </c>
      <c r="E136" s="34"/>
      <c r="F136" s="34"/>
      <c r="G136" s="34"/>
      <c r="H136" s="34"/>
      <c r="I136" s="27" t="s">
        <v>305</v>
      </c>
    </row>
    <row r="137" spans="1:9" s="30" customFormat="1" ht="168">
      <c r="A137" s="44">
        <v>38</v>
      </c>
      <c r="B137" s="45" t="s">
        <v>124</v>
      </c>
      <c r="C137" s="34"/>
      <c r="D137" s="34">
        <v>129287.94</v>
      </c>
      <c r="E137" s="34"/>
      <c r="F137" s="34"/>
      <c r="G137" s="34"/>
      <c r="H137" s="34"/>
      <c r="I137" s="82" t="s">
        <v>303</v>
      </c>
    </row>
    <row r="138" spans="1:9" s="30" customFormat="1" ht="198" customHeight="1">
      <c r="A138" s="44">
        <v>39</v>
      </c>
      <c r="B138" s="45" t="s">
        <v>125</v>
      </c>
      <c r="C138" s="34"/>
      <c r="D138" s="34">
        <v>106033</v>
      </c>
      <c r="E138" s="34"/>
      <c r="F138" s="34"/>
      <c r="G138" s="34"/>
      <c r="H138" s="34"/>
      <c r="I138" s="27" t="s">
        <v>126</v>
      </c>
    </row>
    <row r="139" spans="1:9" s="75" customFormat="1" ht="195" customHeight="1">
      <c r="A139" s="44">
        <v>40</v>
      </c>
      <c r="B139" s="76" t="s">
        <v>169</v>
      </c>
      <c r="C139" s="77">
        <v>5138.9015</v>
      </c>
      <c r="D139" s="77"/>
      <c r="E139" s="77"/>
      <c r="F139" s="77"/>
      <c r="G139" s="77"/>
      <c r="H139" s="77"/>
      <c r="I139" s="145" t="s">
        <v>168</v>
      </c>
    </row>
    <row r="140" spans="1:9" s="75" customFormat="1" ht="214.5" customHeight="1">
      <c r="A140" s="44">
        <v>41</v>
      </c>
      <c r="B140" s="76" t="s">
        <v>167</v>
      </c>
      <c r="C140" s="77"/>
      <c r="D140" s="77">
        <f>C139</f>
        <v>5138.9015</v>
      </c>
      <c r="E140" s="77"/>
      <c r="F140" s="77"/>
      <c r="G140" s="77"/>
      <c r="H140" s="77"/>
      <c r="I140" s="146"/>
    </row>
    <row r="141" spans="1:12" ht="337.5" customHeight="1">
      <c r="A141" s="44">
        <v>42</v>
      </c>
      <c r="B141" s="76" t="s">
        <v>141</v>
      </c>
      <c r="C141" s="77">
        <v>26450</v>
      </c>
      <c r="D141" s="77">
        <v>0</v>
      </c>
      <c r="E141" s="77"/>
      <c r="F141" s="77"/>
      <c r="G141" s="77"/>
      <c r="H141" s="77"/>
      <c r="I141" s="78" t="s">
        <v>138</v>
      </c>
      <c r="L141" s="65"/>
    </row>
    <row r="142" spans="1:9" ht="237.75" customHeight="1">
      <c r="A142" s="44">
        <v>43</v>
      </c>
      <c r="B142" s="76" t="s">
        <v>142</v>
      </c>
      <c r="C142" s="77"/>
      <c r="D142" s="77">
        <v>33467.25</v>
      </c>
      <c r="E142" s="77"/>
      <c r="F142" s="77"/>
      <c r="G142" s="77"/>
      <c r="H142" s="77"/>
      <c r="I142" s="76" t="s">
        <v>339</v>
      </c>
    </row>
    <row r="143" spans="1:10" ht="126">
      <c r="A143" s="44">
        <v>44</v>
      </c>
      <c r="B143" s="76" t="s">
        <v>143</v>
      </c>
      <c r="C143" s="77">
        <v>7353.3</v>
      </c>
      <c r="D143" s="77"/>
      <c r="E143" s="77"/>
      <c r="F143" s="77"/>
      <c r="G143" s="77"/>
      <c r="H143" s="77"/>
      <c r="I143" s="23" t="s">
        <v>340</v>
      </c>
      <c r="J143" s="66"/>
    </row>
    <row r="144" spans="1:9" ht="280.5" customHeight="1">
      <c r="A144" s="44">
        <v>45</v>
      </c>
      <c r="B144" s="79" t="s">
        <v>144</v>
      </c>
      <c r="C144" s="77">
        <v>24586.191</v>
      </c>
      <c r="D144" s="77"/>
      <c r="E144" s="77"/>
      <c r="F144" s="77"/>
      <c r="G144" s="77"/>
      <c r="H144" s="77"/>
      <c r="I144" s="129" t="s">
        <v>341</v>
      </c>
    </row>
    <row r="145" spans="1:9" ht="168">
      <c r="A145" s="44">
        <v>46</v>
      </c>
      <c r="B145" s="76" t="s">
        <v>145</v>
      </c>
      <c r="C145" s="77"/>
      <c r="D145" s="77">
        <v>11300</v>
      </c>
      <c r="E145" s="77"/>
      <c r="F145" s="77">
        <v>0</v>
      </c>
      <c r="G145" s="77"/>
      <c r="H145" s="77">
        <v>0</v>
      </c>
      <c r="I145" s="130"/>
    </row>
    <row r="146" spans="1:9" ht="272.25" customHeight="1">
      <c r="A146" s="44">
        <v>47</v>
      </c>
      <c r="B146" s="79" t="s">
        <v>146</v>
      </c>
      <c r="C146" s="77"/>
      <c r="D146" s="77">
        <v>371.1</v>
      </c>
      <c r="E146" s="77"/>
      <c r="F146" s="77"/>
      <c r="G146" s="77"/>
      <c r="H146" s="77"/>
      <c r="I146" s="76" t="s">
        <v>139</v>
      </c>
    </row>
    <row r="147" spans="1:9" ht="178.5" customHeight="1">
      <c r="A147" s="44">
        <v>48</v>
      </c>
      <c r="B147" s="76" t="s">
        <v>147</v>
      </c>
      <c r="C147" s="77"/>
      <c r="D147" s="77">
        <v>322.85</v>
      </c>
      <c r="E147" s="77"/>
      <c r="F147" s="77"/>
      <c r="G147" s="77"/>
      <c r="H147" s="77"/>
      <c r="I147" s="76" t="s">
        <v>140</v>
      </c>
    </row>
    <row r="148" spans="1:9" s="105" customFormat="1" ht="178.5" customHeight="1">
      <c r="A148" s="44">
        <v>49</v>
      </c>
      <c r="B148" s="106" t="s">
        <v>191</v>
      </c>
      <c r="C148" s="34">
        <v>31223.14373</v>
      </c>
      <c r="D148" s="107"/>
      <c r="E148" s="77"/>
      <c r="F148" s="77"/>
      <c r="G148" s="77"/>
      <c r="H148" s="77"/>
      <c r="I148" s="23" t="s">
        <v>302</v>
      </c>
    </row>
    <row r="149" spans="1:9" s="105" customFormat="1" ht="126">
      <c r="A149" s="44">
        <v>50</v>
      </c>
      <c r="B149" s="106" t="s">
        <v>192</v>
      </c>
      <c r="C149" s="34">
        <v>28887.85193</v>
      </c>
      <c r="D149" s="107"/>
      <c r="E149" s="77"/>
      <c r="F149" s="77"/>
      <c r="G149" s="77"/>
      <c r="H149" s="77"/>
      <c r="I149" s="23" t="s">
        <v>301</v>
      </c>
    </row>
    <row r="150" spans="1:9" s="105" customFormat="1" ht="84">
      <c r="A150" s="44">
        <v>51</v>
      </c>
      <c r="B150" s="23" t="s">
        <v>193</v>
      </c>
      <c r="C150" s="34">
        <v>100000</v>
      </c>
      <c r="D150" s="107"/>
      <c r="E150" s="77"/>
      <c r="F150" s="77"/>
      <c r="G150" s="77"/>
      <c r="H150" s="77"/>
      <c r="I150" s="23" t="s">
        <v>300</v>
      </c>
    </row>
    <row r="151" spans="1:9" s="105" customFormat="1" ht="84">
      <c r="A151" s="44">
        <v>52</v>
      </c>
      <c r="B151" s="106" t="s">
        <v>194</v>
      </c>
      <c r="C151" s="34"/>
      <c r="D151" s="108">
        <v>8597.28</v>
      </c>
      <c r="E151" s="77"/>
      <c r="F151" s="77"/>
      <c r="G151" s="77"/>
      <c r="H151" s="77"/>
      <c r="I151" s="23" t="s">
        <v>299</v>
      </c>
    </row>
    <row r="152" spans="1:9" s="105" customFormat="1" ht="210">
      <c r="A152" s="44">
        <v>54</v>
      </c>
      <c r="B152" s="106" t="s">
        <v>195</v>
      </c>
      <c r="C152" s="34"/>
      <c r="D152" s="108">
        <f>23470.93+5177.096</f>
        <v>28648.025999999998</v>
      </c>
      <c r="E152" s="77"/>
      <c r="F152" s="77"/>
      <c r="G152" s="77"/>
      <c r="H152" s="77"/>
      <c r="I152" s="23" t="s">
        <v>298</v>
      </c>
    </row>
    <row r="153" spans="1:9" s="105" customFormat="1" ht="168">
      <c r="A153" s="44">
        <v>54</v>
      </c>
      <c r="B153" s="106" t="s">
        <v>196</v>
      </c>
      <c r="C153" s="34"/>
      <c r="D153" s="108">
        <v>125194.23</v>
      </c>
      <c r="E153" s="77"/>
      <c r="F153" s="77"/>
      <c r="G153" s="77"/>
      <c r="H153" s="77"/>
      <c r="I153" s="23" t="s">
        <v>297</v>
      </c>
    </row>
    <row r="154" spans="1:9" s="105" customFormat="1" ht="210">
      <c r="A154" s="44">
        <v>55</v>
      </c>
      <c r="B154" s="106" t="s">
        <v>197</v>
      </c>
      <c r="C154" s="34">
        <v>4865.759</v>
      </c>
      <c r="D154" s="107"/>
      <c r="E154" s="77"/>
      <c r="F154" s="77"/>
      <c r="G154" s="77"/>
      <c r="H154" s="77"/>
      <c r="I154" s="23" t="s">
        <v>296</v>
      </c>
    </row>
    <row r="155" spans="1:9" s="105" customFormat="1" ht="210">
      <c r="A155" s="44">
        <v>56</v>
      </c>
      <c r="B155" s="106" t="s">
        <v>198</v>
      </c>
      <c r="C155" s="34">
        <v>3656.62507</v>
      </c>
      <c r="D155" s="107"/>
      <c r="E155" s="77"/>
      <c r="F155" s="77"/>
      <c r="G155" s="77"/>
      <c r="H155" s="77"/>
      <c r="I155" s="23" t="s">
        <v>295</v>
      </c>
    </row>
    <row r="156" spans="1:9" s="105" customFormat="1" ht="210">
      <c r="A156" s="44">
        <v>57</v>
      </c>
      <c r="B156" s="106" t="s">
        <v>199</v>
      </c>
      <c r="C156" s="34">
        <v>1500</v>
      </c>
      <c r="D156" s="107"/>
      <c r="E156" s="77"/>
      <c r="F156" s="77"/>
      <c r="G156" s="77"/>
      <c r="H156" s="77"/>
      <c r="I156" s="23" t="s">
        <v>294</v>
      </c>
    </row>
    <row r="157" spans="1:9" s="105" customFormat="1" ht="210">
      <c r="A157" s="44">
        <v>58</v>
      </c>
      <c r="B157" s="106" t="s">
        <v>200</v>
      </c>
      <c r="C157" s="34">
        <v>1500</v>
      </c>
      <c r="D157" s="107"/>
      <c r="E157" s="77"/>
      <c r="F157" s="77"/>
      <c r="G157" s="77"/>
      <c r="H157" s="77"/>
      <c r="I157" s="23" t="s">
        <v>293</v>
      </c>
    </row>
    <row r="158" spans="1:9" s="91" customFormat="1" ht="167.25">
      <c r="A158" s="135">
        <v>59</v>
      </c>
      <c r="B158" s="45" t="s">
        <v>291</v>
      </c>
      <c r="C158" s="34">
        <v>245.09968</v>
      </c>
      <c r="D158" s="34"/>
      <c r="E158" s="34"/>
      <c r="F158" s="34"/>
      <c r="G158" s="34"/>
      <c r="H158" s="34"/>
      <c r="I158" s="147" t="s">
        <v>290</v>
      </c>
    </row>
    <row r="159" spans="1:9" s="91" customFormat="1" ht="337.5" customHeight="1">
      <c r="A159" s="137"/>
      <c r="B159" s="45" t="s">
        <v>292</v>
      </c>
      <c r="C159" s="34"/>
      <c r="D159" s="34">
        <v>245.09968</v>
      </c>
      <c r="E159" s="34"/>
      <c r="F159" s="34"/>
      <c r="G159" s="34"/>
      <c r="H159" s="34"/>
      <c r="I159" s="148"/>
    </row>
    <row r="160" spans="1:9" s="6" customFormat="1" ht="41.25">
      <c r="A160" s="143" t="s">
        <v>6</v>
      </c>
      <c r="B160" s="143"/>
      <c r="C160" s="24">
        <f aca="true" t="shared" si="4" ref="C160:H160">SUM(C101:C159)</f>
        <v>1561442.0731600001</v>
      </c>
      <c r="D160" s="24">
        <f t="shared" si="4"/>
        <v>1561442.4019499999</v>
      </c>
      <c r="E160" s="24">
        <f t="shared" si="4"/>
        <v>0</v>
      </c>
      <c r="F160" s="24">
        <f t="shared" si="4"/>
        <v>0</v>
      </c>
      <c r="G160" s="24">
        <f t="shared" si="4"/>
        <v>0</v>
      </c>
      <c r="H160" s="24">
        <f t="shared" si="4"/>
        <v>0</v>
      </c>
      <c r="I160" s="20"/>
    </row>
    <row r="161" spans="1:9" s="69" customFormat="1" ht="84.75" customHeight="1">
      <c r="A161" s="138" t="s">
        <v>201</v>
      </c>
      <c r="B161" s="139"/>
      <c r="C161" s="139"/>
      <c r="D161" s="139"/>
      <c r="E161" s="139"/>
      <c r="F161" s="139"/>
      <c r="G161" s="139"/>
      <c r="H161" s="139"/>
      <c r="I161" s="139"/>
    </row>
    <row r="162" spans="1:9" s="69" customFormat="1" ht="84">
      <c r="A162" s="72">
        <v>1</v>
      </c>
      <c r="B162" s="45" t="s">
        <v>202</v>
      </c>
      <c r="C162" s="34">
        <v>15000</v>
      </c>
      <c r="D162" s="34"/>
      <c r="E162" s="34"/>
      <c r="F162" s="34"/>
      <c r="G162" s="34"/>
      <c r="H162" s="34"/>
      <c r="I162" s="144" t="s">
        <v>236</v>
      </c>
    </row>
    <row r="163" spans="1:9" s="69" customFormat="1" ht="84">
      <c r="A163" s="72">
        <v>2</v>
      </c>
      <c r="B163" s="45" t="s">
        <v>203</v>
      </c>
      <c r="C163" s="34"/>
      <c r="D163" s="34">
        <v>15000</v>
      </c>
      <c r="E163" s="34"/>
      <c r="F163" s="34"/>
      <c r="G163" s="34"/>
      <c r="H163" s="34"/>
      <c r="I163" s="144"/>
    </row>
    <row r="164" spans="1:9" s="69" customFormat="1" ht="41.25">
      <c r="A164" s="149" t="s">
        <v>6</v>
      </c>
      <c r="B164" s="149"/>
      <c r="C164" s="37">
        <f aca="true" t="shared" si="5" ref="C164:H164">SUM(C162:C163)</f>
        <v>15000</v>
      </c>
      <c r="D164" s="37">
        <f t="shared" si="5"/>
        <v>15000</v>
      </c>
      <c r="E164" s="37">
        <f t="shared" si="5"/>
        <v>0</v>
      </c>
      <c r="F164" s="37">
        <f t="shared" si="5"/>
        <v>0</v>
      </c>
      <c r="G164" s="37">
        <f t="shared" si="5"/>
        <v>0</v>
      </c>
      <c r="H164" s="37">
        <f t="shared" si="5"/>
        <v>0</v>
      </c>
      <c r="I164" s="20"/>
    </row>
    <row r="165" spans="1:9" s="6" customFormat="1" ht="52.5" customHeight="1">
      <c r="A165" s="138" t="s">
        <v>86</v>
      </c>
      <c r="B165" s="139"/>
      <c r="C165" s="139"/>
      <c r="D165" s="139"/>
      <c r="E165" s="139"/>
      <c r="F165" s="139"/>
      <c r="G165" s="139"/>
      <c r="H165" s="139"/>
      <c r="I165" s="139"/>
    </row>
    <row r="166" spans="1:9" s="6" customFormat="1" ht="132.75" customHeight="1">
      <c r="A166" s="166">
        <v>1</v>
      </c>
      <c r="B166" s="11" t="s">
        <v>288</v>
      </c>
      <c r="C166" s="10">
        <v>3500</v>
      </c>
      <c r="D166" s="10"/>
      <c r="E166" s="10">
        <v>3500</v>
      </c>
      <c r="F166" s="10"/>
      <c r="G166" s="10"/>
      <c r="H166" s="10"/>
      <c r="I166" s="144" t="s">
        <v>235</v>
      </c>
    </row>
    <row r="167" spans="1:9" s="6" customFormat="1" ht="139.5" customHeight="1">
      <c r="A167" s="166"/>
      <c r="B167" s="11" t="s">
        <v>289</v>
      </c>
      <c r="C167" s="10"/>
      <c r="D167" s="10">
        <v>3500</v>
      </c>
      <c r="E167" s="10"/>
      <c r="F167" s="10">
        <v>3500</v>
      </c>
      <c r="G167" s="10"/>
      <c r="H167" s="10"/>
      <c r="I167" s="144"/>
    </row>
    <row r="168" spans="1:9" s="6" customFormat="1" ht="309" customHeight="1">
      <c r="A168" s="14">
        <v>2</v>
      </c>
      <c r="B168" s="11" t="s">
        <v>99</v>
      </c>
      <c r="C168" s="10">
        <v>30000</v>
      </c>
      <c r="D168" s="10"/>
      <c r="E168" s="10"/>
      <c r="F168" s="10"/>
      <c r="G168" s="10"/>
      <c r="H168" s="10"/>
      <c r="I168" s="145" t="s">
        <v>287</v>
      </c>
    </row>
    <row r="169" spans="1:9" s="6" customFormat="1" ht="336">
      <c r="A169" s="14">
        <v>3</v>
      </c>
      <c r="B169" s="11" t="s">
        <v>100</v>
      </c>
      <c r="C169" s="10"/>
      <c r="D169" s="10">
        <v>30000</v>
      </c>
      <c r="E169" s="10"/>
      <c r="F169" s="10"/>
      <c r="G169" s="10"/>
      <c r="H169" s="10"/>
      <c r="I169" s="146"/>
    </row>
    <row r="170" spans="1:9" s="6" customFormat="1" ht="39.75" customHeight="1">
      <c r="A170" s="143" t="s">
        <v>6</v>
      </c>
      <c r="B170" s="143"/>
      <c r="C170" s="24">
        <f>C166+C167+C168+C169</f>
        <v>33500</v>
      </c>
      <c r="D170" s="24">
        <f>D166+D167+D168+D169</f>
        <v>33500</v>
      </c>
      <c r="E170" s="24">
        <f>E166+E167+E168+E169</f>
        <v>3500</v>
      </c>
      <c r="F170" s="24">
        <f>F166+F167+F168+F169</f>
        <v>3500</v>
      </c>
      <c r="G170" s="24">
        <f>G166+G167+G168+G169</f>
        <v>0</v>
      </c>
      <c r="H170" s="24"/>
      <c r="I170" s="12"/>
    </row>
    <row r="171" spans="1:9" ht="114.75" customHeight="1">
      <c r="A171" s="138" t="s">
        <v>176</v>
      </c>
      <c r="B171" s="139"/>
      <c r="C171" s="139"/>
      <c r="D171" s="139"/>
      <c r="E171" s="139"/>
      <c r="F171" s="139"/>
      <c r="G171" s="139"/>
      <c r="H171" s="139"/>
      <c r="I171" s="139"/>
    </row>
    <row r="172" spans="1:9" ht="235.5" customHeight="1">
      <c r="A172" s="154">
        <v>1</v>
      </c>
      <c r="B172" s="98" t="s">
        <v>177</v>
      </c>
      <c r="C172" s="34">
        <v>3000</v>
      </c>
      <c r="D172" s="34"/>
      <c r="E172" s="99"/>
      <c r="F172" s="99"/>
      <c r="G172" s="99"/>
      <c r="H172" s="99"/>
      <c r="I172" s="167" t="s">
        <v>234</v>
      </c>
    </row>
    <row r="173" spans="1:9" ht="409.5" customHeight="1">
      <c r="A173" s="155"/>
      <c r="B173" s="98" t="s">
        <v>178</v>
      </c>
      <c r="C173" s="34"/>
      <c r="D173" s="34">
        <v>3000</v>
      </c>
      <c r="E173" s="99"/>
      <c r="F173" s="99"/>
      <c r="G173" s="99"/>
      <c r="H173" s="99"/>
      <c r="I173" s="168"/>
    </row>
    <row r="174" spans="1:9" ht="45.75" customHeight="1">
      <c r="A174" s="143" t="s">
        <v>6</v>
      </c>
      <c r="B174" s="143"/>
      <c r="C174" s="24">
        <f>C172+C173</f>
        <v>3000</v>
      </c>
      <c r="D174" s="24">
        <f>D172+D173</f>
        <v>3000</v>
      </c>
      <c r="E174" s="24"/>
      <c r="F174" s="24"/>
      <c r="G174" s="24"/>
      <c r="H174" s="24"/>
      <c r="I174" s="20"/>
    </row>
    <row r="175" spans="1:9" s="6" customFormat="1" ht="55.5" customHeight="1">
      <c r="A175" s="138" t="s">
        <v>179</v>
      </c>
      <c r="B175" s="139"/>
      <c r="C175" s="139"/>
      <c r="D175" s="139"/>
      <c r="E175" s="139"/>
      <c r="F175" s="139"/>
      <c r="G175" s="139"/>
      <c r="H175" s="139"/>
      <c r="I175" s="139"/>
    </row>
    <row r="176" spans="1:9" s="6" customFormat="1" ht="84">
      <c r="A176" s="154">
        <v>1</v>
      </c>
      <c r="B176" s="13" t="s">
        <v>180</v>
      </c>
      <c r="C176" s="34">
        <v>2516.842</v>
      </c>
      <c r="D176" s="34"/>
      <c r="E176" s="73"/>
      <c r="F176" s="73"/>
      <c r="G176" s="73"/>
      <c r="H176" s="73"/>
      <c r="I176" s="129" t="s">
        <v>286</v>
      </c>
    </row>
    <row r="177" spans="1:9" s="6" customFormat="1" ht="84">
      <c r="A177" s="155"/>
      <c r="B177" s="13" t="s">
        <v>181</v>
      </c>
      <c r="C177" s="34"/>
      <c r="D177" s="34">
        <v>2516.842</v>
      </c>
      <c r="E177" s="73"/>
      <c r="F177" s="73"/>
      <c r="G177" s="73"/>
      <c r="H177" s="73"/>
      <c r="I177" s="130"/>
    </row>
    <row r="178" spans="1:9" s="6" customFormat="1" ht="41.25">
      <c r="A178" s="84"/>
      <c r="B178" s="73" t="s">
        <v>6</v>
      </c>
      <c r="C178" s="37">
        <f>C176+C177</f>
        <v>2516.842</v>
      </c>
      <c r="D178" s="37">
        <f>D176+D177</f>
        <v>2516.842</v>
      </c>
      <c r="E178" s="37"/>
      <c r="F178" s="37"/>
      <c r="G178" s="37"/>
      <c r="H178" s="37"/>
      <c r="I178" s="73"/>
    </row>
    <row r="179" spans="1:9" s="6" customFormat="1" ht="61.5" customHeight="1">
      <c r="A179" s="150" t="s">
        <v>182</v>
      </c>
      <c r="B179" s="151"/>
      <c r="C179" s="151"/>
      <c r="D179" s="151"/>
      <c r="E179" s="151"/>
      <c r="F179" s="151"/>
      <c r="G179" s="151"/>
      <c r="H179" s="151"/>
      <c r="I179" s="152"/>
    </row>
    <row r="180" spans="1:9" s="6" customFormat="1" ht="210.75" customHeight="1">
      <c r="A180" s="165">
        <v>1</v>
      </c>
      <c r="B180" s="101" t="s">
        <v>183</v>
      </c>
      <c r="C180" s="34">
        <v>19961</v>
      </c>
      <c r="D180" s="34"/>
      <c r="E180" s="34"/>
      <c r="F180" s="34"/>
      <c r="G180" s="34"/>
      <c r="H180" s="34"/>
      <c r="I180" s="144" t="s">
        <v>285</v>
      </c>
    </row>
    <row r="181" spans="1:9" s="6" customFormat="1" ht="246" customHeight="1">
      <c r="A181" s="165"/>
      <c r="B181" s="45" t="s">
        <v>184</v>
      </c>
      <c r="C181" s="34">
        <v>0</v>
      </c>
      <c r="D181" s="34">
        <f>C180</f>
        <v>19961</v>
      </c>
      <c r="E181" s="34"/>
      <c r="F181" s="34"/>
      <c r="G181" s="34"/>
      <c r="H181" s="34"/>
      <c r="I181" s="144"/>
    </row>
    <row r="182" spans="1:8" ht="42">
      <c r="A182" s="143" t="s">
        <v>6</v>
      </c>
      <c r="B182" s="143"/>
      <c r="C182" s="37">
        <f aca="true" t="shared" si="6" ref="C182:H182">SUM(C180:C181)</f>
        <v>19961</v>
      </c>
      <c r="D182" s="37">
        <f t="shared" si="6"/>
        <v>19961</v>
      </c>
      <c r="E182" s="1">
        <f t="shared" si="6"/>
        <v>0</v>
      </c>
      <c r="F182" s="1">
        <f t="shared" si="6"/>
        <v>0</v>
      </c>
      <c r="G182" s="1">
        <f t="shared" si="6"/>
        <v>0</v>
      </c>
      <c r="H182" s="1">
        <f t="shared" si="6"/>
        <v>0</v>
      </c>
    </row>
    <row r="183" spans="1:9" s="6" customFormat="1" ht="55.5" customHeight="1">
      <c r="A183" s="138" t="s">
        <v>87</v>
      </c>
      <c r="B183" s="139"/>
      <c r="C183" s="139"/>
      <c r="D183" s="139"/>
      <c r="E183" s="139"/>
      <c r="F183" s="139"/>
      <c r="G183" s="139"/>
      <c r="H183" s="139"/>
      <c r="I183" s="139"/>
    </row>
    <row r="184" spans="1:9" s="6" customFormat="1" ht="84">
      <c r="A184" s="166">
        <v>1</v>
      </c>
      <c r="B184" s="11" t="s">
        <v>283</v>
      </c>
      <c r="C184" s="10">
        <f>2854.888+234.97537</f>
        <v>3089.86337</v>
      </c>
      <c r="D184" s="10"/>
      <c r="E184" s="10"/>
      <c r="F184" s="10"/>
      <c r="G184" s="10"/>
      <c r="H184" s="10"/>
      <c r="I184" s="129" t="s">
        <v>282</v>
      </c>
    </row>
    <row r="185" spans="1:9" s="6" customFormat="1" ht="84">
      <c r="A185" s="166"/>
      <c r="B185" s="11" t="s">
        <v>284</v>
      </c>
      <c r="C185" s="10"/>
      <c r="D185" s="10">
        <f>2854.888+234.97537</f>
        <v>3089.86337</v>
      </c>
      <c r="E185" s="10"/>
      <c r="F185" s="10"/>
      <c r="G185" s="10"/>
      <c r="H185" s="10"/>
      <c r="I185" s="142"/>
    </row>
    <row r="186" spans="1:9" s="6" customFormat="1" ht="210">
      <c r="A186" s="140">
        <v>2</v>
      </c>
      <c r="B186" s="11" t="s">
        <v>280</v>
      </c>
      <c r="C186" s="10">
        <f>7638.457+359.71231</f>
        <v>7998.16931</v>
      </c>
      <c r="D186" s="10"/>
      <c r="E186" s="10"/>
      <c r="F186" s="10"/>
      <c r="G186" s="10"/>
      <c r="H186" s="10"/>
      <c r="I186" s="142"/>
    </row>
    <row r="187" spans="1:9" s="6" customFormat="1" ht="210">
      <c r="A187" s="153"/>
      <c r="B187" s="11" t="s">
        <v>281</v>
      </c>
      <c r="C187" s="10"/>
      <c r="D187" s="10">
        <f>7638.457+359.71231</f>
        <v>7998.16931</v>
      </c>
      <c r="E187" s="10"/>
      <c r="F187" s="10"/>
      <c r="G187" s="10"/>
      <c r="H187" s="10"/>
      <c r="I187" s="130"/>
    </row>
    <row r="188" spans="1:9" s="6" customFormat="1" ht="168">
      <c r="A188" s="94">
        <v>3</v>
      </c>
      <c r="B188" s="13" t="s">
        <v>277</v>
      </c>
      <c r="C188" s="86">
        <v>459.74</v>
      </c>
      <c r="D188" s="34"/>
      <c r="E188" s="34"/>
      <c r="F188" s="34"/>
      <c r="G188" s="34"/>
      <c r="H188" s="34"/>
      <c r="I188" s="129" t="s">
        <v>279</v>
      </c>
    </row>
    <row r="189" spans="1:9" s="6" customFormat="1" ht="168">
      <c r="A189" s="94">
        <v>4</v>
      </c>
      <c r="B189" s="13" t="s">
        <v>278</v>
      </c>
      <c r="C189" s="34"/>
      <c r="D189" s="86">
        <v>459.74</v>
      </c>
      <c r="E189" s="34"/>
      <c r="F189" s="34"/>
      <c r="G189" s="34"/>
      <c r="H189" s="34"/>
      <c r="I189" s="130"/>
    </row>
    <row r="190" spans="1:9" s="6" customFormat="1" ht="210">
      <c r="A190" s="94">
        <v>5</v>
      </c>
      <c r="B190" s="13" t="s">
        <v>274</v>
      </c>
      <c r="C190" s="86">
        <v>31.591</v>
      </c>
      <c r="D190" s="86"/>
      <c r="E190" s="34"/>
      <c r="F190" s="34"/>
      <c r="G190" s="34"/>
      <c r="H190" s="34"/>
      <c r="I190" s="129" t="s">
        <v>276</v>
      </c>
    </row>
    <row r="191" spans="1:9" s="6" customFormat="1" ht="210">
      <c r="A191" s="94">
        <v>6</v>
      </c>
      <c r="B191" s="13" t="s">
        <v>275</v>
      </c>
      <c r="C191" s="34"/>
      <c r="D191" s="86">
        <v>31.591</v>
      </c>
      <c r="E191" s="34"/>
      <c r="F191" s="34"/>
      <c r="G191" s="34"/>
      <c r="H191" s="34"/>
      <c r="I191" s="130"/>
    </row>
    <row r="192" spans="1:9" s="6" customFormat="1" ht="42">
      <c r="A192" s="143" t="s">
        <v>6</v>
      </c>
      <c r="B192" s="143"/>
      <c r="C192" s="24">
        <f>SUM(C184:C191)</f>
        <v>11579.36368</v>
      </c>
      <c r="D192" s="24">
        <f>SUM(D184:D191)</f>
        <v>11579.36368</v>
      </c>
      <c r="E192" s="2"/>
      <c r="F192" s="2"/>
      <c r="G192" s="2"/>
      <c r="H192" s="2"/>
      <c r="I192" s="12"/>
    </row>
    <row r="193" spans="1:9" s="68" customFormat="1" ht="75" customHeight="1">
      <c r="A193" s="150" t="s">
        <v>170</v>
      </c>
      <c r="B193" s="161"/>
      <c r="C193" s="161"/>
      <c r="D193" s="161"/>
      <c r="E193" s="161"/>
      <c r="F193" s="161"/>
      <c r="G193" s="161"/>
      <c r="H193" s="161"/>
      <c r="I193" s="162"/>
    </row>
    <row r="194" spans="1:9" s="68" customFormat="1" ht="126">
      <c r="A194" s="154">
        <v>1</v>
      </c>
      <c r="B194" s="13" t="s">
        <v>269</v>
      </c>
      <c r="C194" s="34">
        <f>4000+2235.2+1764.8</f>
        <v>8000</v>
      </c>
      <c r="D194" s="34"/>
      <c r="E194" s="73"/>
      <c r="F194" s="73"/>
      <c r="G194" s="73"/>
      <c r="H194" s="73"/>
      <c r="I194" s="129" t="s">
        <v>273</v>
      </c>
    </row>
    <row r="195" spans="1:9" s="68" customFormat="1" ht="126">
      <c r="A195" s="160"/>
      <c r="B195" s="13" t="s">
        <v>270</v>
      </c>
      <c r="C195" s="34">
        <f>1000+1000</f>
        <v>2000</v>
      </c>
      <c r="D195" s="34"/>
      <c r="E195" s="73"/>
      <c r="F195" s="73"/>
      <c r="G195" s="73"/>
      <c r="H195" s="73"/>
      <c r="I195" s="142"/>
    </row>
    <row r="196" spans="1:9" s="68" customFormat="1" ht="126">
      <c r="A196" s="160"/>
      <c r="B196" s="13" t="s">
        <v>260</v>
      </c>
      <c r="C196" s="34"/>
      <c r="D196" s="34">
        <v>8235</v>
      </c>
      <c r="E196" s="34"/>
      <c r="F196" s="34"/>
      <c r="G196" s="34"/>
      <c r="H196" s="34"/>
      <c r="I196" s="142"/>
    </row>
    <row r="197" spans="1:9" s="68" customFormat="1" ht="126">
      <c r="A197" s="160"/>
      <c r="B197" s="13" t="s">
        <v>271</v>
      </c>
      <c r="C197" s="34">
        <f>2557.6+4742.4</f>
        <v>7300</v>
      </c>
      <c r="D197" s="34"/>
      <c r="E197" s="34"/>
      <c r="F197" s="34"/>
      <c r="G197" s="34"/>
      <c r="H197" s="34"/>
      <c r="I197" s="142"/>
    </row>
    <row r="198" spans="1:9" s="68" customFormat="1" ht="126">
      <c r="A198" s="160"/>
      <c r="B198" s="13" t="s">
        <v>272</v>
      </c>
      <c r="C198" s="34"/>
      <c r="D198" s="34">
        <f>3480-1311</f>
        <v>2169</v>
      </c>
      <c r="E198" s="34"/>
      <c r="F198" s="34"/>
      <c r="G198" s="34"/>
      <c r="H198" s="34"/>
      <c r="I198" s="142"/>
    </row>
    <row r="199" spans="1:9" s="68" customFormat="1" ht="123.75" customHeight="1">
      <c r="A199" s="155"/>
      <c r="B199" s="13" t="s">
        <v>171</v>
      </c>
      <c r="C199" s="34"/>
      <c r="D199" s="34">
        <f>5585+1311</f>
        <v>6896</v>
      </c>
      <c r="E199" s="34"/>
      <c r="F199" s="34"/>
      <c r="G199" s="34"/>
      <c r="H199" s="34"/>
      <c r="I199" s="130"/>
    </row>
    <row r="200" spans="1:9" s="68" customFormat="1" ht="42">
      <c r="A200" s="154">
        <v>2</v>
      </c>
      <c r="B200" s="97" t="s">
        <v>267</v>
      </c>
      <c r="C200" s="34">
        <v>700</v>
      </c>
      <c r="D200" s="34"/>
      <c r="E200" s="34"/>
      <c r="F200" s="34"/>
      <c r="G200" s="34"/>
      <c r="H200" s="34"/>
      <c r="I200" s="129" t="s">
        <v>266</v>
      </c>
    </row>
    <row r="201" spans="1:9" s="68" customFormat="1" ht="42">
      <c r="A201" s="155"/>
      <c r="B201" s="97" t="s">
        <v>268</v>
      </c>
      <c r="C201" s="34"/>
      <c r="D201" s="34">
        <v>700</v>
      </c>
      <c r="E201" s="34"/>
      <c r="F201" s="34"/>
      <c r="G201" s="34"/>
      <c r="H201" s="34"/>
      <c r="I201" s="130"/>
    </row>
    <row r="202" spans="1:9" s="68" customFormat="1" ht="83.25">
      <c r="A202" s="163">
        <v>3</v>
      </c>
      <c r="B202" s="41" t="s">
        <v>264</v>
      </c>
      <c r="C202" s="109">
        <v>160</v>
      </c>
      <c r="D202" s="109"/>
      <c r="E202" s="95"/>
      <c r="F202" s="95"/>
      <c r="G202" s="95"/>
      <c r="H202" s="95"/>
      <c r="I202" s="158" t="s">
        <v>263</v>
      </c>
    </row>
    <row r="203" spans="1:9" s="68" customFormat="1" ht="83.25">
      <c r="A203" s="164"/>
      <c r="B203" s="41" t="s">
        <v>265</v>
      </c>
      <c r="C203" s="109"/>
      <c r="D203" s="109">
        <v>160</v>
      </c>
      <c r="E203" s="95"/>
      <c r="F203" s="95"/>
      <c r="G203" s="95"/>
      <c r="H203" s="95"/>
      <c r="I203" s="159"/>
    </row>
    <row r="204" spans="1:9" s="68" customFormat="1" ht="126">
      <c r="A204" s="154">
        <v>4</v>
      </c>
      <c r="B204" s="97" t="s">
        <v>260</v>
      </c>
      <c r="C204" s="34">
        <v>192.396</v>
      </c>
      <c r="D204" s="34"/>
      <c r="E204" s="34"/>
      <c r="F204" s="34"/>
      <c r="G204" s="34"/>
      <c r="H204" s="34"/>
      <c r="I204" s="129" t="s">
        <v>262</v>
      </c>
    </row>
    <row r="205" spans="1:9" s="68" customFormat="1" ht="126">
      <c r="A205" s="155"/>
      <c r="B205" s="97" t="s">
        <v>261</v>
      </c>
      <c r="C205" s="34"/>
      <c r="D205" s="34">
        <v>192.396</v>
      </c>
      <c r="E205" s="34"/>
      <c r="F205" s="34"/>
      <c r="G205" s="34"/>
      <c r="H205" s="34"/>
      <c r="I205" s="130"/>
    </row>
    <row r="206" spans="1:9" s="118" customFormat="1" ht="84">
      <c r="A206" s="187">
        <v>5</v>
      </c>
      <c r="B206" s="13" t="s">
        <v>216</v>
      </c>
      <c r="C206" s="116">
        <v>1800</v>
      </c>
      <c r="D206" s="116"/>
      <c r="E206" s="117"/>
      <c r="F206" s="117"/>
      <c r="G206" s="117"/>
      <c r="H206" s="117"/>
      <c r="I206" s="189" t="s">
        <v>259</v>
      </c>
    </row>
    <row r="207" spans="1:9" s="118" customFormat="1" ht="126">
      <c r="A207" s="188"/>
      <c r="B207" s="13" t="s">
        <v>217</v>
      </c>
      <c r="C207" s="116"/>
      <c r="D207" s="116">
        <v>1800</v>
      </c>
      <c r="E207" s="117"/>
      <c r="F207" s="117"/>
      <c r="G207" s="117"/>
      <c r="H207" s="117"/>
      <c r="I207" s="190"/>
    </row>
    <row r="208" spans="1:9" s="6" customFormat="1" ht="41.25" customHeight="1">
      <c r="A208" s="131" t="s">
        <v>165</v>
      </c>
      <c r="B208" s="132"/>
      <c r="C208" s="24">
        <f aca="true" t="shared" si="7" ref="C208:H208">SUM(C194:C207)</f>
        <v>20152.396</v>
      </c>
      <c r="D208" s="24">
        <f t="shared" si="7"/>
        <v>20152.396</v>
      </c>
      <c r="E208" s="24">
        <f t="shared" si="7"/>
        <v>0</v>
      </c>
      <c r="F208" s="24">
        <f t="shared" si="7"/>
        <v>0</v>
      </c>
      <c r="G208" s="24">
        <f t="shared" si="7"/>
        <v>0</v>
      </c>
      <c r="H208" s="24">
        <f t="shared" si="7"/>
        <v>0</v>
      </c>
      <c r="I208" s="71"/>
    </row>
    <row r="209" spans="1:9" s="6" customFormat="1" ht="41.25" customHeight="1">
      <c r="A209" s="138" t="s">
        <v>208</v>
      </c>
      <c r="B209" s="139"/>
      <c r="C209" s="139"/>
      <c r="D209" s="139"/>
      <c r="E209" s="139"/>
      <c r="F209" s="139"/>
      <c r="G209" s="139"/>
      <c r="H209" s="139"/>
      <c r="I209" s="139"/>
    </row>
    <row r="210" spans="1:9" s="6" customFormat="1" ht="408.75" customHeight="1">
      <c r="A210" s="140">
        <v>1</v>
      </c>
      <c r="B210" s="97" t="s">
        <v>256</v>
      </c>
      <c r="C210" s="112">
        <v>1.5</v>
      </c>
      <c r="D210" s="10"/>
      <c r="E210" s="40"/>
      <c r="F210" s="40"/>
      <c r="G210" s="40"/>
      <c r="H210" s="40"/>
      <c r="I210" s="129" t="s">
        <v>258</v>
      </c>
    </row>
    <row r="211" spans="1:9" s="6" customFormat="1" ht="409.5">
      <c r="A211" s="153"/>
      <c r="B211" s="97" t="s">
        <v>257</v>
      </c>
      <c r="C211" s="10"/>
      <c r="D211" s="112">
        <v>1.5</v>
      </c>
      <c r="E211" s="40"/>
      <c r="F211" s="40"/>
      <c r="G211" s="40"/>
      <c r="H211" s="40"/>
      <c r="I211" s="130"/>
    </row>
    <row r="212" spans="1:9" s="6" customFormat="1" ht="41.25" customHeight="1">
      <c r="A212" s="131" t="s">
        <v>165</v>
      </c>
      <c r="B212" s="132"/>
      <c r="C212" s="24">
        <f aca="true" t="shared" si="8" ref="C212:H212">C210+C211</f>
        <v>1.5</v>
      </c>
      <c r="D212" s="24">
        <f t="shared" si="8"/>
        <v>1.5</v>
      </c>
      <c r="E212" s="24">
        <f t="shared" si="8"/>
        <v>0</v>
      </c>
      <c r="F212" s="24">
        <f t="shared" si="8"/>
        <v>0</v>
      </c>
      <c r="G212" s="24">
        <f t="shared" si="8"/>
        <v>0</v>
      </c>
      <c r="H212" s="24">
        <f t="shared" si="8"/>
        <v>0</v>
      </c>
      <c r="I212" s="71"/>
    </row>
    <row r="213" spans="1:9" s="6" customFormat="1" ht="41.25">
      <c r="A213" s="138" t="s">
        <v>74</v>
      </c>
      <c r="B213" s="139"/>
      <c r="C213" s="139"/>
      <c r="D213" s="139"/>
      <c r="E213" s="139"/>
      <c r="F213" s="139"/>
      <c r="G213" s="139"/>
      <c r="H213" s="139"/>
      <c r="I213" s="139"/>
    </row>
    <row r="214" spans="1:9" s="6" customFormat="1" ht="84">
      <c r="A214" s="140">
        <v>1</v>
      </c>
      <c r="B214" s="41" t="s">
        <v>73</v>
      </c>
      <c r="C214" s="10">
        <v>10</v>
      </c>
      <c r="D214" s="10"/>
      <c r="E214" s="40"/>
      <c r="F214" s="40"/>
      <c r="G214" s="40"/>
      <c r="H214" s="40"/>
      <c r="I214" s="158" t="s">
        <v>233</v>
      </c>
    </row>
    <row r="215" spans="1:9" s="6" customFormat="1" ht="84">
      <c r="A215" s="153"/>
      <c r="B215" s="41" t="s">
        <v>72</v>
      </c>
      <c r="C215" s="10"/>
      <c r="D215" s="10">
        <v>10</v>
      </c>
      <c r="E215" s="40"/>
      <c r="F215" s="40"/>
      <c r="G215" s="40"/>
      <c r="H215" s="40"/>
      <c r="I215" s="159"/>
    </row>
    <row r="216" spans="1:9" s="6" customFormat="1" ht="84">
      <c r="A216" s="154">
        <v>2</v>
      </c>
      <c r="B216" s="13" t="s">
        <v>185</v>
      </c>
      <c r="C216" s="34">
        <v>75</v>
      </c>
      <c r="D216" s="34"/>
      <c r="E216" s="73"/>
      <c r="F216" s="73"/>
      <c r="G216" s="73"/>
      <c r="H216" s="73"/>
      <c r="I216" s="129" t="s">
        <v>244</v>
      </c>
    </row>
    <row r="217" spans="1:9" s="6" customFormat="1" ht="84">
      <c r="A217" s="160"/>
      <c r="B217" s="13" t="s">
        <v>186</v>
      </c>
      <c r="C217" s="34">
        <v>163.5</v>
      </c>
      <c r="D217" s="34"/>
      <c r="E217" s="73"/>
      <c r="F217" s="73"/>
      <c r="G217" s="73"/>
      <c r="H217" s="73"/>
      <c r="I217" s="142"/>
    </row>
    <row r="218" spans="1:9" s="6" customFormat="1" ht="84">
      <c r="A218" s="155"/>
      <c r="B218" s="13" t="s">
        <v>187</v>
      </c>
      <c r="C218" s="34"/>
      <c r="D218" s="34">
        <v>238.5</v>
      </c>
      <c r="E218" s="73"/>
      <c r="F218" s="73"/>
      <c r="G218" s="73"/>
      <c r="H218" s="73"/>
      <c r="I218" s="130"/>
    </row>
    <row r="219" spans="1:9" s="6" customFormat="1" ht="84">
      <c r="A219" s="154">
        <v>3</v>
      </c>
      <c r="B219" s="13" t="s">
        <v>188</v>
      </c>
      <c r="C219" s="34">
        <v>2816.5</v>
      </c>
      <c r="D219" s="34"/>
      <c r="E219" s="73"/>
      <c r="F219" s="73"/>
      <c r="G219" s="73"/>
      <c r="H219" s="73"/>
      <c r="I219" s="129" t="s">
        <v>366</v>
      </c>
    </row>
    <row r="220" spans="1:9" s="6" customFormat="1" ht="84">
      <c r="A220" s="155"/>
      <c r="B220" s="13" t="s">
        <v>189</v>
      </c>
      <c r="C220" s="34"/>
      <c r="D220" s="34">
        <v>2816.5</v>
      </c>
      <c r="E220" s="73"/>
      <c r="F220" s="73"/>
      <c r="G220" s="73"/>
      <c r="H220" s="73"/>
      <c r="I220" s="130"/>
    </row>
    <row r="221" spans="1:9" s="6" customFormat="1" ht="168">
      <c r="A221" s="154">
        <v>4</v>
      </c>
      <c r="B221" s="13" t="s">
        <v>214</v>
      </c>
      <c r="C221" s="34">
        <v>530</v>
      </c>
      <c r="D221" s="34"/>
      <c r="E221" s="73"/>
      <c r="F221" s="73"/>
      <c r="G221" s="73"/>
      <c r="H221" s="73"/>
      <c r="I221" s="129" t="s">
        <v>255</v>
      </c>
    </row>
    <row r="222" spans="1:9" s="6" customFormat="1" ht="168">
      <c r="A222" s="155"/>
      <c r="B222" s="13" t="s">
        <v>215</v>
      </c>
      <c r="C222" s="34"/>
      <c r="D222" s="34">
        <v>530</v>
      </c>
      <c r="E222" s="73"/>
      <c r="F222" s="73"/>
      <c r="G222" s="73"/>
      <c r="H222" s="73"/>
      <c r="I222" s="130"/>
    </row>
    <row r="223" spans="1:9" s="6" customFormat="1" ht="41.25">
      <c r="A223" s="110" t="s">
        <v>6</v>
      </c>
      <c r="B223" s="111"/>
      <c r="C223" s="37">
        <f>C214+C215+C216+C217+C218+C219+C220+C221+C222</f>
        <v>3595</v>
      </c>
      <c r="D223" s="37">
        <f>D214+D215+D216+D217+D218+D219+D220+D221+D222</f>
        <v>3595</v>
      </c>
      <c r="E223" s="37"/>
      <c r="F223" s="37"/>
      <c r="G223" s="37"/>
      <c r="H223" s="37"/>
      <c r="I223" s="73"/>
    </row>
    <row r="224" spans="1:9" s="6" customFormat="1" ht="41.25">
      <c r="A224" s="138" t="s">
        <v>50</v>
      </c>
      <c r="B224" s="139"/>
      <c r="C224" s="139"/>
      <c r="D224" s="139"/>
      <c r="E224" s="139"/>
      <c r="F224" s="139"/>
      <c r="G224" s="139"/>
      <c r="H224" s="139"/>
      <c r="I224" s="139"/>
    </row>
    <row r="225" spans="1:9" s="6" customFormat="1" ht="228" customHeight="1">
      <c r="A225" s="140">
        <v>1</v>
      </c>
      <c r="B225" s="26" t="s">
        <v>51</v>
      </c>
      <c r="C225" s="10">
        <v>0</v>
      </c>
      <c r="D225" s="10">
        <v>3416.3</v>
      </c>
      <c r="E225" s="10"/>
      <c r="F225" s="10"/>
      <c r="G225" s="10"/>
      <c r="H225" s="10"/>
      <c r="I225" s="27" t="s">
        <v>254</v>
      </c>
    </row>
    <row r="226" spans="1:9" s="6" customFormat="1" ht="84">
      <c r="A226" s="153"/>
      <c r="B226" s="26" t="s">
        <v>52</v>
      </c>
      <c r="C226" s="10">
        <v>3416.3</v>
      </c>
      <c r="D226" s="10">
        <v>0</v>
      </c>
      <c r="E226" s="10"/>
      <c r="F226" s="10"/>
      <c r="G226" s="10"/>
      <c r="H226" s="10"/>
      <c r="I226" s="27" t="s">
        <v>53</v>
      </c>
    </row>
    <row r="227" spans="1:9" s="6" customFormat="1" ht="294">
      <c r="A227" s="154">
        <v>2</v>
      </c>
      <c r="B227" s="45" t="s">
        <v>166</v>
      </c>
      <c r="C227" s="34"/>
      <c r="D227" s="34">
        <v>256366.59999999998</v>
      </c>
      <c r="E227" s="34"/>
      <c r="F227" s="34"/>
      <c r="G227" s="34"/>
      <c r="H227" s="34"/>
      <c r="I227" s="27" t="s">
        <v>54</v>
      </c>
    </row>
    <row r="228" spans="1:9" s="6" customFormat="1" ht="382.5" customHeight="1">
      <c r="A228" s="160"/>
      <c r="B228" s="45" t="s">
        <v>55</v>
      </c>
      <c r="C228" s="34">
        <v>215528.3</v>
      </c>
      <c r="D228" s="34"/>
      <c r="E228" s="34"/>
      <c r="F228" s="34"/>
      <c r="G228" s="34"/>
      <c r="H228" s="34"/>
      <c r="I228" s="27" t="s">
        <v>56</v>
      </c>
    </row>
    <row r="229" spans="1:9" s="6" customFormat="1" ht="243" customHeight="1">
      <c r="A229" s="155"/>
      <c r="B229" s="45" t="s">
        <v>57</v>
      </c>
      <c r="C229" s="34">
        <v>40838.3</v>
      </c>
      <c r="D229" s="34"/>
      <c r="E229" s="34"/>
      <c r="F229" s="34"/>
      <c r="G229" s="34"/>
      <c r="H229" s="34"/>
      <c r="I229" s="27" t="s">
        <v>253</v>
      </c>
    </row>
    <row r="230" spans="1:9" s="6" customFormat="1" ht="84">
      <c r="A230" s="160"/>
      <c r="B230" s="45" t="s">
        <v>249</v>
      </c>
      <c r="C230" s="92">
        <v>179.973</v>
      </c>
      <c r="D230" s="35"/>
      <c r="E230" s="35"/>
      <c r="F230" s="35"/>
      <c r="G230" s="35"/>
      <c r="H230" s="35"/>
      <c r="I230" s="191" t="s">
        <v>252</v>
      </c>
    </row>
    <row r="231" spans="1:9" s="6" customFormat="1" ht="84">
      <c r="A231" s="160"/>
      <c r="B231" s="45" t="s">
        <v>250</v>
      </c>
      <c r="C231" s="92">
        <v>10.827</v>
      </c>
      <c r="D231" s="92"/>
      <c r="E231" s="35"/>
      <c r="F231" s="35"/>
      <c r="G231" s="35"/>
      <c r="H231" s="35"/>
      <c r="I231" s="191"/>
    </row>
    <row r="232" spans="1:9" s="6" customFormat="1" ht="84">
      <c r="A232" s="155"/>
      <c r="B232" s="45" t="s">
        <v>251</v>
      </c>
      <c r="C232" s="35"/>
      <c r="D232" s="92">
        <v>190.80004000000002</v>
      </c>
      <c r="E232" s="35"/>
      <c r="F232" s="35"/>
      <c r="G232" s="35"/>
      <c r="H232" s="35"/>
      <c r="I232" s="191"/>
    </row>
    <row r="233" spans="1:9" s="85" customFormat="1" ht="211.5" customHeight="1">
      <c r="A233" s="154">
        <v>4</v>
      </c>
      <c r="B233" s="45" t="s">
        <v>211</v>
      </c>
      <c r="C233" s="34"/>
      <c r="D233" s="34">
        <v>740.5</v>
      </c>
      <c r="E233" s="34"/>
      <c r="F233" s="34"/>
      <c r="G233" s="34"/>
      <c r="H233" s="34"/>
      <c r="I233" s="96" t="s">
        <v>238</v>
      </c>
    </row>
    <row r="234" spans="1:9" s="85" customFormat="1" ht="211.5" customHeight="1">
      <c r="A234" s="155"/>
      <c r="B234" s="45" t="s">
        <v>212</v>
      </c>
      <c r="C234" s="34">
        <v>740.5</v>
      </c>
      <c r="D234" s="114"/>
      <c r="E234" s="34"/>
      <c r="F234" s="34"/>
      <c r="G234" s="34"/>
      <c r="H234" s="34"/>
      <c r="I234" s="96" t="s">
        <v>213</v>
      </c>
    </row>
    <row r="235" spans="1:9" s="6" customFormat="1" ht="42">
      <c r="A235" s="143" t="s">
        <v>6</v>
      </c>
      <c r="B235" s="143"/>
      <c r="C235" s="24">
        <f>SUM(C225:C229)+C233+C234+C230+C231</f>
        <v>260714.19999999995</v>
      </c>
      <c r="D235" s="24">
        <f>SUM(D225:D229)+D233+D234+D230+D231+D232</f>
        <v>260714.20003999997</v>
      </c>
      <c r="E235" s="2"/>
      <c r="F235" s="2"/>
      <c r="G235" s="2"/>
      <c r="H235" s="2"/>
      <c r="I235" s="12"/>
    </row>
    <row r="236" spans="1:9" s="6" customFormat="1" ht="61.5" customHeight="1">
      <c r="A236" s="150" t="s">
        <v>78</v>
      </c>
      <c r="B236" s="151"/>
      <c r="C236" s="151"/>
      <c r="D236" s="151"/>
      <c r="E236" s="151"/>
      <c r="F236" s="151"/>
      <c r="G236" s="151"/>
      <c r="H236" s="151"/>
      <c r="I236" s="152"/>
    </row>
    <row r="237" spans="1:9" s="6" customFormat="1" ht="43.5" customHeight="1">
      <c r="A237" s="140">
        <v>1</v>
      </c>
      <c r="B237" s="26" t="s">
        <v>79</v>
      </c>
      <c r="C237" s="10">
        <f>916.5+70</f>
        <v>986.5</v>
      </c>
      <c r="D237" s="10"/>
      <c r="E237" s="10"/>
      <c r="F237" s="10"/>
      <c r="G237" s="10"/>
      <c r="H237" s="10"/>
      <c r="I237" s="129" t="s">
        <v>227</v>
      </c>
    </row>
    <row r="238" spans="1:9" s="6" customFormat="1" ht="64.5" customHeight="1">
      <c r="A238" s="141"/>
      <c r="B238" s="26" t="s">
        <v>80</v>
      </c>
      <c r="C238" s="10">
        <v>55.7</v>
      </c>
      <c r="D238" s="10"/>
      <c r="E238" s="10"/>
      <c r="F238" s="10"/>
      <c r="G238" s="10"/>
      <c r="H238" s="10"/>
      <c r="I238" s="142"/>
    </row>
    <row r="239" spans="1:9" s="6" customFormat="1" ht="55.5" customHeight="1">
      <c r="A239" s="153"/>
      <c r="B239" s="26" t="s">
        <v>77</v>
      </c>
      <c r="C239" s="10"/>
      <c r="D239" s="10">
        <f>C237+C238</f>
        <v>1042.2</v>
      </c>
      <c r="E239" s="10"/>
      <c r="F239" s="10"/>
      <c r="G239" s="10"/>
      <c r="H239" s="10"/>
      <c r="I239" s="130"/>
    </row>
    <row r="240" spans="1:9" s="85" customFormat="1" ht="211.5" customHeight="1">
      <c r="A240" s="160">
        <v>2</v>
      </c>
      <c r="B240" s="45" t="s">
        <v>224</v>
      </c>
      <c r="C240" s="34">
        <v>250</v>
      </c>
      <c r="D240" s="34"/>
      <c r="E240" s="34"/>
      <c r="F240" s="34"/>
      <c r="G240" s="34"/>
      <c r="H240" s="34"/>
      <c r="I240" s="129" t="s">
        <v>220</v>
      </c>
    </row>
    <row r="241" spans="1:9" s="85" customFormat="1" ht="210">
      <c r="A241" s="160"/>
      <c r="B241" s="45" t="s">
        <v>221</v>
      </c>
      <c r="C241" s="34"/>
      <c r="D241" s="34">
        <v>1258</v>
      </c>
      <c r="E241" s="34"/>
      <c r="F241" s="34"/>
      <c r="G241" s="34"/>
      <c r="H241" s="34"/>
      <c r="I241" s="142"/>
    </row>
    <row r="242" spans="1:9" s="85" customFormat="1" ht="235.5" customHeight="1">
      <c r="A242" s="160"/>
      <c r="B242" s="45" t="s">
        <v>222</v>
      </c>
      <c r="C242" s="34">
        <v>958</v>
      </c>
      <c r="D242" s="34"/>
      <c r="E242" s="34"/>
      <c r="F242" s="34"/>
      <c r="G242" s="34"/>
      <c r="H242" s="34"/>
      <c r="I242" s="142"/>
    </row>
    <row r="243" spans="1:9" s="85" customFormat="1" ht="226.5" customHeight="1">
      <c r="A243" s="155"/>
      <c r="B243" s="45" t="s">
        <v>223</v>
      </c>
      <c r="C243" s="34">
        <v>50</v>
      </c>
      <c r="D243" s="34"/>
      <c r="E243" s="34"/>
      <c r="F243" s="34"/>
      <c r="G243" s="34"/>
      <c r="H243" s="34"/>
      <c r="I243" s="130"/>
    </row>
    <row r="244" spans="1:9" s="6" customFormat="1" ht="42">
      <c r="A244" s="143" t="s">
        <v>6</v>
      </c>
      <c r="B244" s="143"/>
      <c r="C244" s="24">
        <f>C237+C238+C239+C240+C241+C242+C243</f>
        <v>2300.2</v>
      </c>
      <c r="D244" s="24">
        <f>D237+D238+D239+D240+D241+D242+D243</f>
        <v>2300.2</v>
      </c>
      <c r="E244" s="2"/>
      <c r="F244" s="2"/>
      <c r="G244" s="2"/>
      <c r="H244" s="2"/>
      <c r="I244" s="12"/>
    </row>
    <row r="245" spans="1:9" s="6" customFormat="1" ht="240" customHeight="1">
      <c r="A245" s="138" t="s">
        <v>248</v>
      </c>
      <c r="B245" s="139"/>
      <c r="C245" s="139"/>
      <c r="D245" s="139"/>
      <c r="E245" s="139"/>
      <c r="F245" s="139"/>
      <c r="G245" s="139"/>
      <c r="H245" s="139"/>
      <c r="I245" s="139"/>
    </row>
    <row r="246" spans="1:9" s="67" customFormat="1" ht="162.75" customHeight="1">
      <c r="A246" s="72">
        <v>1</v>
      </c>
      <c r="B246" s="13" t="s">
        <v>150</v>
      </c>
      <c r="C246" s="34">
        <f>D247+D248+D249+D250+D252+D253+D258+D254+D255+D256+D251+D257+D259</f>
        <v>170859.53813</v>
      </c>
      <c r="D246" s="34"/>
      <c r="E246" s="34"/>
      <c r="F246" s="34"/>
      <c r="G246" s="34"/>
      <c r="H246" s="34"/>
      <c r="I246" s="13" t="s">
        <v>151</v>
      </c>
    </row>
    <row r="247" spans="1:9" s="68" customFormat="1" ht="294">
      <c r="A247" s="72">
        <v>2</v>
      </c>
      <c r="B247" s="13" t="s">
        <v>152</v>
      </c>
      <c r="C247" s="34"/>
      <c r="D247" s="34">
        <v>10258.085</v>
      </c>
      <c r="E247" s="34"/>
      <c r="F247" s="34"/>
      <c r="G247" s="34"/>
      <c r="H247" s="34"/>
      <c r="I247" s="13" t="s">
        <v>153</v>
      </c>
    </row>
    <row r="248" spans="1:9" s="68" customFormat="1" ht="252">
      <c r="A248" s="72">
        <v>3</v>
      </c>
      <c r="B248" s="13" t="s">
        <v>152</v>
      </c>
      <c r="C248" s="34"/>
      <c r="D248" s="34">
        <v>27234.141</v>
      </c>
      <c r="E248" s="34"/>
      <c r="F248" s="34"/>
      <c r="G248" s="34"/>
      <c r="H248" s="34"/>
      <c r="I248" s="13" t="s">
        <v>154</v>
      </c>
    </row>
    <row r="249" spans="1:9" s="68" customFormat="1" ht="240" customHeight="1">
      <c r="A249" s="72">
        <v>4</v>
      </c>
      <c r="B249" s="13" t="s">
        <v>152</v>
      </c>
      <c r="C249" s="34"/>
      <c r="D249" s="34">
        <v>48690.184</v>
      </c>
      <c r="E249" s="34"/>
      <c r="F249" s="34"/>
      <c r="G249" s="34"/>
      <c r="H249" s="34"/>
      <c r="I249" s="13" t="s">
        <v>155</v>
      </c>
    </row>
    <row r="250" spans="1:9" s="68" customFormat="1" ht="290.25" customHeight="1">
      <c r="A250" s="72">
        <v>5</v>
      </c>
      <c r="B250" s="13" t="s">
        <v>152</v>
      </c>
      <c r="C250" s="34"/>
      <c r="D250" s="34">
        <v>32208.43</v>
      </c>
      <c r="E250" s="34"/>
      <c r="F250" s="34"/>
      <c r="G250" s="34"/>
      <c r="H250" s="34"/>
      <c r="I250" s="13" t="s">
        <v>156</v>
      </c>
    </row>
    <row r="251" spans="1:9" s="68" customFormat="1" ht="281.25" customHeight="1">
      <c r="A251" s="72">
        <v>6</v>
      </c>
      <c r="B251" s="13" t="s">
        <v>152</v>
      </c>
      <c r="C251" s="34"/>
      <c r="D251" s="34">
        <v>25784.286</v>
      </c>
      <c r="E251" s="34"/>
      <c r="F251" s="34"/>
      <c r="G251" s="34"/>
      <c r="H251" s="34"/>
      <c r="I251" s="13" t="s">
        <v>204</v>
      </c>
    </row>
    <row r="252" spans="1:9" s="68" customFormat="1" ht="186" customHeight="1">
      <c r="A252" s="72">
        <v>7</v>
      </c>
      <c r="B252" s="13" t="s">
        <v>157</v>
      </c>
      <c r="C252" s="34"/>
      <c r="D252" s="34">
        <v>70</v>
      </c>
      <c r="E252" s="34"/>
      <c r="F252" s="34"/>
      <c r="G252" s="34"/>
      <c r="H252" s="34"/>
      <c r="I252" s="13" t="s">
        <v>158</v>
      </c>
    </row>
    <row r="253" spans="1:9" s="68" customFormat="1" ht="252" customHeight="1">
      <c r="A253" s="72">
        <v>8</v>
      </c>
      <c r="B253" s="13" t="s">
        <v>159</v>
      </c>
      <c r="C253" s="34"/>
      <c r="D253" s="34">
        <v>981.64082</v>
      </c>
      <c r="E253" s="34"/>
      <c r="F253" s="34"/>
      <c r="G253" s="34"/>
      <c r="H253" s="34"/>
      <c r="I253" s="13" t="s">
        <v>160</v>
      </c>
    </row>
    <row r="254" spans="1:9" s="68" customFormat="1" ht="216" customHeight="1">
      <c r="A254" s="72">
        <v>9</v>
      </c>
      <c r="B254" s="13" t="s">
        <v>159</v>
      </c>
      <c r="C254" s="34"/>
      <c r="D254" s="34">
        <v>12696</v>
      </c>
      <c r="E254" s="34"/>
      <c r="F254" s="34"/>
      <c r="G254" s="34"/>
      <c r="H254" s="34"/>
      <c r="I254" s="13" t="s">
        <v>161</v>
      </c>
    </row>
    <row r="255" spans="1:9" s="69" customFormat="1" ht="279" customHeight="1">
      <c r="A255" s="72">
        <v>10</v>
      </c>
      <c r="B255" s="13" t="s">
        <v>159</v>
      </c>
      <c r="C255" s="34"/>
      <c r="D255" s="34">
        <v>1112.77264</v>
      </c>
      <c r="E255" s="34"/>
      <c r="F255" s="34"/>
      <c r="G255" s="34"/>
      <c r="H255" s="34"/>
      <c r="I255" s="13" t="s">
        <v>162</v>
      </c>
    </row>
    <row r="256" spans="1:9" s="69" customFormat="1" ht="201" customHeight="1">
      <c r="A256" s="72">
        <v>11</v>
      </c>
      <c r="B256" s="13" t="s">
        <v>159</v>
      </c>
      <c r="C256" s="34"/>
      <c r="D256" s="34">
        <v>777.23091</v>
      </c>
      <c r="E256" s="34"/>
      <c r="F256" s="34"/>
      <c r="G256" s="34"/>
      <c r="H256" s="34"/>
      <c r="I256" s="13" t="s">
        <v>163</v>
      </c>
    </row>
    <row r="257" spans="1:9" s="69" customFormat="1" ht="281.25" customHeight="1">
      <c r="A257" s="72">
        <v>12</v>
      </c>
      <c r="B257" s="13" t="s">
        <v>159</v>
      </c>
      <c r="C257" s="34"/>
      <c r="D257" s="34">
        <v>300</v>
      </c>
      <c r="E257" s="34"/>
      <c r="F257" s="34"/>
      <c r="G257" s="34"/>
      <c r="H257" s="34"/>
      <c r="I257" s="96" t="s">
        <v>205</v>
      </c>
    </row>
    <row r="258" spans="1:9" s="68" customFormat="1" ht="240" customHeight="1">
      <c r="A258" s="72">
        <v>13</v>
      </c>
      <c r="B258" s="13" t="s">
        <v>164</v>
      </c>
      <c r="C258" s="34"/>
      <c r="D258" s="34">
        <v>744.58776</v>
      </c>
      <c r="E258" s="34"/>
      <c r="F258" s="34"/>
      <c r="G258" s="34"/>
      <c r="H258" s="34"/>
      <c r="I258" s="13" t="s">
        <v>207</v>
      </c>
    </row>
    <row r="259" spans="1:9" s="68" customFormat="1" ht="363.75" customHeight="1">
      <c r="A259" s="72">
        <v>14</v>
      </c>
      <c r="B259" s="13" t="s">
        <v>164</v>
      </c>
      <c r="C259" s="34"/>
      <c r="D259" s="34">
        <v>10002.18</v>
      </c>
      <c r="E259" s="34"/>
      <c r="F259" s="34"/>
      <c r="G259" s="34"/>
      <c r="H259" s="34"/>
      <c r="I259" s="96" t="s">
        <v>206</v>
      </c>
    </row>
    <row r="260" spans="1:9" s="70" customFormat="1" ht="42">
      <c r="A260" s="156" t="s">
        <v>165</v>
      </c>
      <c r="B260" s="157"/>
      <c r="C260" s="36">
        <f aca="true" t="shared" si="9" ref="C260:H260">SUM(C246:C259)</f>
        <v>170859.53813</v>
      </c>
      <c r="D260" s="36">
        <f t="shared" si="9"/>
        <v>170859.53813</v>
      </c>
      <c r="E260" s="36">
        <f t="shared" si="9"/>
        <v>0</v>
      </c>
      <c r="F260" s="36">
        <f t="shared" si="9"/>
        <v>0</v>
      </c>
      <c r="G260" s="36">
        <f t="shared" si="9"/>
        <v>0</v>
      </c>
      <c r="H260" s="36">
        <f t="shared" si="9"/>
        <v>0</v>
      </c>
      <c r="I260" s="42"/>
    </row>
    <row r="261" spans="1:9" ht="42">
      <c r="A261" s="143" t="s">
        <v>0</v>
      </c>
      <c r="B261" s="143"/>
      <c r="C261" s="24">
        <f>C13+C21+C36+C48+C63+C84+C223+C235+C244+C170+C192+C99+C160+C260+C208+C182+C178+C174+C164+C212</f>
        <v>2428509.3186900006</v>
      </c>
      <c r="D261" s="24">
        <f>D13+D21+D36+D48+D63+D84+D223+D235+D244+D170+D192+D99+D160+D260+D208+D182+D178+D174+D164+D212-0.35</f>
        <v>2428509.2975200005</v>
      </c>
      <c r="E261" s="24">
        <f>E13+E21+E36+E48+E63+E84+E223+E235+E244+E170+E192+E99+E160+E260+E208+E182+E178+E174+E164+E212</f>
        <v>150126.624</v>
      </c>
      <c r="F261" s="24">
        <f>F13+F21+F36+F48+F63+F84+F223+F235+F244+F170+F192+F99+F160+F260+F208+F182+F178+F174+F164+F212</f>
        <v>150126.624</v>
      </c>
      <c r="G261" s="24">
        <f>G13+G21+G36+G48+G63+G84+G223+G235+G244+G170+G192+G99+G160+G260+G208+G182+G178+G174+G164+G212</f>
        <v>1412724.94</v>
      </c>
      <c r="H261" s="24">
        <f>H13+H21+H36+H48+H63+H84+H223+H235+H244+H170+H192+H99+H160+H260+H208+H182+H178+H174+H164+H212</f>
        <v>1412724.94</v>
      </c>
      <c r="I261" s="20"/>
    </row>
  </sheetData>
  <sheetProtection/>
  <mergeCells count="137">
    <mergeCell ref="I240:I243"/>
    <mergeCell ref="A221:A222"/>
    <mergeCell ref="I221:I222"/>
    <mergeCell ref="A206:A207"/>
    <mergeCell ref="I206:I207"/>
    <mergeCell ref="A227:A229"/>
    <mergeCell ref="A230:A232"/>
    <mergeCell ref="I230:I232"/>
    <mergeCell ref="A235:B235"/>
    <mergeCell ref="A210:A211"/>
    <mergeCell ref="A63:B63"/>
    <mergeCell ref="A64:I64"/>
    <mergeCell ref="A33:A35"/>
    <mergeCell ref="I33:I35"/>
    <mergeCell ref="A204:A205"/>
    <mergeCell ref="I204:I205"/>
    <mergeCell ref="I202:I203"/>
    <mergeCell ref="A36:B36"/>
    <mergeCell ref="A37:I37"/>
    <mergeCell ref="A38:A39"/>
    <mergeCell ref="G5:G6"/>
    <mergeCell ref="H5:H6"/>
    <mergeCell ref="I5:I6"/>
    <mergeCell ref="A2:I3"/>
    <mergeCell ref="A5:A6"/>
    <mergeCell ref="B5:B6"/>
    <mergeCell ref="C5:C6"/>
    <mergeCell ref="D5:D6"/>
    <mergeCell ref="E5:E6"/>
    <mergeCell ref="F5:F6"/>
    <mergeCell ref="A7:I7"/>
    <mergeCell ref="A8:A10"/>
    <mergeCell ref="A11:A12"/>
    <mergeCell ref="I11:I12"/>
    <mergeCell ref="A13:B13"/>
    <mergeCell ref="A14:I14"/>
    <mergeCell ref="A15:A17"/>
    <mergeCell ref="I15:I16"/>
    <mergeCell ref="A18:A20"/>
    <mergeCell ref="I18:I20"/>
    <mergeCell ref="A21:B21"/>
    <mergeCell ref="A22:I22"/>
    <mergeCell ref="A23:A28"/>
    <mergeCell ref="I23:I28"/>
    <mergeCell ref="A29:A30"/>
    <mergeCell ref="I29:I30"/>
    <mergeCell ref="I31:I32"/>
    <mergeCell ref="A31:A32"/>
    <mergeCell ref="A48:B48"/>
    <mergeCell ref="A49:I49"/>
    <mergeCell ref="A50:A51"/>
    <mergeCell ref="I50:I51"/>
    <mergeCell ref="I61:I62"/>
    <mergeCell ref="I38:I39"/>
    <mergeCell ref="I57:I59"/>
    <mergeCell ref="I52:I54"/>
    <mergeCell ref="A73:A74"/>
    <mergeCell ref="I73:I74"/>
    <mergeCell ref="A75:A77"/>
    <mergeCell ref="I75:I77"/>
    <mergeCell ref="I65:I67"/>
    <mergeCell ref="A68:A69"/>
    <mergeCell ref="I68:I69"/>
    <mergeCell ref="A65:A67"/>
    <mergeCell ref="I80:I81"/>
    <mergeCell ref="A84:B84"/>
    <mergeCell ref="A82:A83"/>
    <mergeCell ref="A80:A81"/>
    <mergeCell ref="A78:A79"/>
    <mergeCell ref="I78:I79"/>
    <mergeCell ref="A165:I165"/>
    <mergeCell ref="A166:A167"/>
    <mergeCell ref="I166:I167"/>
    <mergeCell ref="I168:I169"/>
    <mergeCell ref="A170:B170"/>
    <mergeCell ref="A171:I171"/>
    <mergeCell ref="A186:A187"/>
    <mergeCell ref="A172:A173"/>
    <mergeCell ref="I172:I173"/>
    <mergeCell ref="A174:B174"/>
    <mergeCell ref="A175:I175"/>
    <mergeCell ref="A176:A177"/>
    <mergeCell ref="I176:I177"/>
    <mergeCell ref="A209:I209"/>
    <mergeCell ref="I188:I189"/>
    <mergeCell ref="I190:I191"/>
    <mergeCell ref="A179:I179"/>
    <mergeCell ref="A180:A181"/>
    <mergeCell ref="I180:I181"/>
    <mergeCell ref="A182:B182"/>
    <mergeCell ref="A183:I183"/>
    <mergeCell ref="A184:A185"/>
    <mergeCell ref="I184:I187"/>
    <mergeCell ref="A240:A243"/>
    <mergeCell ref="A192:B192"/>
    <mergeCell ref="A193:I193"/>
    <mergeCell ref="A194:A199"/>
    <mergeCell ref="I194:I199"/>
    <mergeCell ref="A208:B208"/>
    <mergeCell ref="A213:I213"/>
    <mergeCell ref="A202:A203"/>
    <mergeCell ref="A200:A201"/>
    <mergeCell ref="I200:I201"/>
    <mergeCell ref="A225:A226"/>
    <mergeCell ref="A214:A215"/>
    <mergeCell ref="I214:I215"/>
    <mergeCell ref="A216:A218"/>
    <mergeCell ref="I216:I218"/>
    <mergeCell ref="A219:A220"/>
    <mergeCell ref="I219:I220"/>
    <mergeCell ref="A164:B164"/>
    <mergeCell ref="A261:B261"/>
    <mergeCell ref="A236:I236"/>
    <mergeCell ref="A237:A239"/>
    <mergeCell ref="I237:I239"/>
    <mergeCell ref="A244:B244"/>
    <mergeCell ref="A245:I245"/>
    <mergeCell ref="A233:A234"/>
    <mergeCell ref="A260:B260"/>
    <mergeCell ref="A224:I224"/>
    <mergeCell ref="A161:I161"/>
    <mergeCell ref="I162:I163"/>
    <mergeCell ref="I139:I140"/>
    <mergeCell ref="A158:A159"/>
    <mergeCell ref="I158:I159"/>
    <mergeCell ref="A160:B160"/>
    <mergeCell ref="I144:I145"/>
    <mergeCell ref="I210:I211"/>
    <mergeCell ref="A212:B212"/>
    <mergeCell ref="I103:I104"/>
    <mergeCell ref="A102:A104"/>
    <mergeCell ref="A85:I85"/>
    <mergeCell ref="A86:A96"/>
    <mergeCell ref="I86:I96"/>
    <mergeCell ref="I97:I98"/>
    <mergeCell ref="A99:B99"/>
    <mergeCell ref="A100:I100"/>
  </mergeCells>
  <printOptions horizontalCentered="1"/>
  <pageMargins left="0.15748031496062992" right="0.15748031496062992" top="0.2362204724409449" bottom="0.2755905511811024" header="0.15748031496062992" footer="0.15748031496062992"/>
  <pageSetup fitToHeight="37" horizontalDpi="600" verticalDpi="600" orientation="landscape" paperSize="9" scale="22" r:id="rId2"/>
  <headerFooter alignWithMargins="0">
    <oddFooter>&amp;L&amp;"Times New Roman,обычный"&amp;12&amp;D &amp;T&amp;C&amp;"Times New Roman,обычный"&amp;12&amp;P</oddFooter>
  </headerFooter>
  <rowBreaks count="7" manualBreakCount="7">
    <brk id="21" max="8" man="1"/>
    <brk id="84" max="8" man="1"/>
    <brk id="99" max="8" man="1"/>
    <brk id="143" max="8" man="1"/>
    <brk id="170" max="8" man="1"/>
    <brk id="187" max="8" man="1"/>
    <brk id="20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Чимбир</dc:creator>
  <cp:keywords/>
  <dc:description/>
  <cp:lastModifiedBy>huraskin</cp:lastModifiedBy>
  <cp:lastPrinted>2015-09-15T15:21:33Z</cp:lastPrinted>
  <dcterms:created xsi:type="dcterms:W3CDTF">2014-10-15T16:40:59Z</dcterms:created>
  <dcterms:modified xsi:type="dcterms:W3CDTF">2015-09-16T04:40:31Z</dcterms:modified>
  <cp:category/>
  <cp:version/>
  <cp:contentType/>
  <cp:contentStatus/>
</cp:coreProperties>
</file>