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16" windowWidth="15480" windowHeight="10920" activeTab="0"/>
  </bookViews>
  <sheets>
    <sheet name="Лист 1" sheetId="1" r:id="rId1"/>
  </sheets>
  <externalReferences>
    <externalReference r:id="rId4"/>
    <externalReference r:id="rId5"/>
  </externalReferences>
  <definedNames>
    <definedName name="A" localSheetId="0" hidden="1">{#N/A,#N/A,TRUE,"Дох_к";#N/A,#N/A,TRUE,"Расх_к";#N/A,#N/A,TRUE,"Дох_о";#N/A,#N/A,TRUE,"Расх_о";#N/A,#N/A,TRUE,"Ст8_9";#N/A,#N/A,TRUE,"Ст_10";#N/A,#N/A,TRUE,"Ст11_15"}</definedName>
    <definedName name="A" hidden="1">{#N/A,#N/A,TRUE,"Дох_к";#N/A,#N/A,TRUE,"Расх_к";#N/A,#N/A,TRUE,"Дох_о";#N/A,#N/A,TRUE,"Расх_о";#N/A,#N/A,TRUE,"Ст8_9";#N/A,#N/A,TRUE,"Ст_10";#N/A,#N/A,TRUE,"Ст11_15"}</definedName>
    <definedName name="no" localSheetId="0">#REF!</definedName>
    <definedName name="no">#REF!</definedName>
    <definedName name="w">#REF!</definedName>
    <definedName name="wrn.Проект._.бюджета._.1997г.." localSheetId="0" hidden="1">{#N/A,#N/A,TRUE,"Дох_к";#N/A,#N/A,TRUE,"Расх_к";#N/A,#N/A,TRUE,"Дох_о";#N/A,#N/A,TRUE,"Расх_о";#N/A,#N/A,TRUE,"Ст8_9";#N/A,#N/A,TRUE,"Ст_10";#N/A,#N/A,TRUE,"Ст11_15"}</definedName>
    <definedName name="wrn.Проект._.бюджета._.1997г.." hidden="1">{#N/A,#N/A,TRUE,"Дох_к";#N/A,#N/A,TRUE,"Расх_к";#N/A,#N/A,TRUE,"Дох_о";#N/A,#N/A,TRUE,"Расх_о";#N/A,#N/A,TRUE,"Ст8_9";#N/A,#N/A,TRUE,"Ст_10";#N/A,#N/A,TRUE,"Ст11_15"}</definedName>
    <definedName name="ввв" localSheetId="0" hidden="1">{#N/A,#N/A,TRUE,"Дох_к";#N/A,#N/A,TRUE,"Расх_к";#N/A,#N/A,TRUE,"Дох_о";#N/A,#N/A,TRUE,"Расх_о";#N/A,#N/A,TRUE,"Ст8_9";#N/A,#N/A,TRUE,"Ст_10";#N/A,#N/A,TRUE,"Ст11_15"}</definedName>
    <definedName name="ввв" hidden="1">{#N/A,#N/A,TRUE,"Дох_к";#N/A,#N/A,TRUE,"Расх_к";#N/A,#N/A,TRUE,"Дох_о";#N/A,#N/A,TRUE,"Расх_о";#N/A,#N/A,TRUE,"Ст8_9";#N/A,#N/A,TRUE,"Ст_10";#N/A,#N/A,TRUE,"Ст11_15"}</definedName>
    <definedName name="_xlnm.Print_Titles" localSheetId="0">'Лист 1'!$4:$5</definedName>
    <definedName name="Обеспеченность" localSheetId="0" hidden="1">{#N/A,#N/A,TRUE,"Дох_к";#N/A,#N/A,TRUE,"Расх_к";#N/A,#N/A,TRUE,"Дох_о";#N/A,#N/A,TRUE,"Расх_о";#N/A,#N/A,TRUE,"Ст8_9";#N/A,#N/A,TRUE,"Ст_10";#N/A,#N/A,TRUE,"Ст11_15"}</definedName>
    <definedName name="Обеспеченность" hidden="1">{#N/A,#N/A,TRUE,"Дох_к";#N/A,#N/A,TRUE,"Расх_к";#N/A,#N/A,TRUE,"Дох_о";#N/A,#N/A,TRUE,"Расх_о";#N/A,#N/A,TRUE,"Ст8_9";#N/A,#N/A,TRUE,"Ст_10";#N/A,#N/A,TRUE,"Ст11_15"}</definedName>
    <definedName name="_xlnm.Print_Area" localSheetId="0">'Лист 1'!$A$1:$I$207</definedName>
  </definedNames>
  <calcPr fullCalcOnLoad="1"/>
</workbook>
</file>

<file path=xl/sharedStrings.xml><?xml version="1.0" encoding="utf-8"?>
<sst xmlns="http://schemas.openxmlformats.org/spreadsheetml/2006/main" count="305" uniqueCount="264">
  <si>
    <t>тыс. рублей</t>
  </si>
  <si>
    <t>№ п/п</t>
  </si>
  <si>
    <t>Направление расходов</t>
  </si>
  <si>
    <t>Комментарии</t>
  </si>
  <si>
    <t>Итого:</t>
  </si>
  <si>
    <t>Предложения по сокращению расходов
(2016 год)</t>
  </si>
  <si>
    <t>Предложения по увеличению расходов 
(2016 год)</t>
  </si>
  <si>
    <t>Предложения по увеличению расходов 
(2017 год)</t>
  </si>
  <si>
    <t>ВСЕГО:</t>
  </si>
  <si>
    <t>Предложения по перераспределению средств в расходной части областного бюджета в 2016-2018 годах в пределах общего объема бюджетных ассигнований, 
предусмотренных главным распорядителям средств областного бюджета</t>
  </si>
  <si>
    <t>Предложения по сокращению расходов
(2017 год)</t>
  </si>
  <si>
    <t>Предложения по сокращению расходов 
(2018 год)</t>
  </si>
  <si>
    <t>Предложения по увеличению расходов 
(2018 год)</t>
  </si>
  <si>
    <t>Предоставление субсидии государственному бюджетному учреждению Самарской области "Центр размещения рекламы"</t>
  </si>
  <si>
    <t>Предоставление субвенций местным бюджетам из областного бюджета для осуществления органами местного самоуправления отдельных государственных полномочий в сфере рекламы</t>
  </si>
  <si>
    <t>Финансирование государственных и муниципальных образовательных учреждений</t>
  </si>
  <si>
    <t>Перераспределение ассигнований по кодам бюджетной классификации в связи с уточнением численности детей по состоянию на 01.01.2016</t>
  </si>
  <si>
    <t>Ежемесячная денежная выплата педагогическим работникам образовательных учреждений Самарской области  в целях содействия обеспечению их книгоиздательской продукцией и периодическими изданиями</t>
  </si>
  <si>
    <t>Ежемесячное вознаграждение за выполнение функций классного руководителя педагогическим работникам государственных  и муниципальных общеобразовательных организаций</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</si>
  <si>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</si>
  <si>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 xml:space="preserve">Обеспечение обучающихся, студентов и аспирантов учреждений стипендией, государственной социальной </t>
  </si>
  <si>
    <t>Обеспечение предоставления общедоступного и бесплатного дошкольного образования в группах полного дня в муниципальных образовательных организация дополнительного образования детей городских округов Самара и Тольятти</t>
  </si>
  <si>
    <t>Поощрение лучших учителей и учителей, ставших абсолютными победителями всероссийского конкурса «Учитель года России» (софинансирование)</t>
  </si>
  <si>
    <t>Министерство образования и науки Самарской области</t>
  </si>
  <si>
    <t>Министерство спорта Самарской области</t>
  </si>
  <si>
    <t>Министерство имущественных отношений Самарской области</t>
  </si>
  <si>
    <t xml:space="preserve">Предоставление грантов в форме субсидий некоммерческим организациям, в соответствии с контрольными цифрами приема </t>
  </si>
  <si>
    <t xml:space="preserve">Министерство социально-демографической и семейной политики Самарской области </t>
  </si>
  <si>
    <t xml:space="preserve">Ежемесячные денежные выплаты труженикам тыла </t>
  </si>
  <si>
    <t>Отклонение в январе 2016 г. фактической численности получателей от плановой</t>
  </si>
  <si>
    <t>Исполнение судебных актов Российской Федерации (органы государственной власти (государственные органы)</t>
  </si>
  <si>
    <t xml:space="preserve">Департамент управления делами Губернатора Самарской области и Правительства Самарской области </t>
  </si>
  <si>
    <t>Создание системы обеспечения вызова экстренных оперативных служб по единому номеру "112" на территории Самарской области.</t>
  </si>
  <si>
    <t>Создание сети "Система подвижной цифровой радиосвязи Правительства Самарской области"</t>
  </si>
  <si>
    <t>Департамент информационных технологий и связи Самарской области</t>
  </si>
  <si>
    <t>Допроектирование проектно-сметной документации "Организация звуко- и видеотехнического сопровождения торжественных мероприятий, проводимых на площади им.Куйбышева, площади Славы и местах массовых мероприятий, расположенных на территории г.о.Самары и Самарской области"</t>
  </si>
  <si>
    <t>Министерство здравоохранения Самарской области</t>
  </si>
  <si>
    <t>Поликлиники, амбулатории, диагностические центры (0902 01 А 0060170 611)</t>
  </si>
  <si>
    <t>Санатории для больных туберкулезом
(0905 01 А 0060190 611)</t>
  </si>
  <si>
    <t>Прочие учреждения здравоохранения (бюджетные и автономные учреждения (0909 01 А 0060120 611)</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</si>
  <si>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
(0901 01 А 00 60140 611</t>
  </si>
  <si>
    <t xml:space="preserve">Учреждения (диспансеры), оказывающие фтизиатрическую помощь
(0901 01 А 0060130 611) </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</si>
  <si>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(0901 01 А 00 60110 611)</t>
  </si>
  <si>
    <t>Центры, станции и отделения переливания крови
(0906 01 А 00 60180 611)</t>
  </si>
  <si>
    <t>Стипендии Губернатора Самарской области студентам организаций высшего образования в Самарской области</t>
  </si>
  <si>
    <t>Премии Губернатора Самарской области обучающимся профессиональных образовательных организаций и организаций высшего образования в Самарской области, достигшим значительных результатов в учебной, научной, общественной, культурной и спортивной деятельности</t>
  </si>
  <si>
    <t xml:space="preserve"> Министерство лесного хозяйства, охраны окружающей среды и природопользования Самарской области</t>
  </si>
  <si>
    <t>Ведение радиационно-гигиенического паспорта Самарской области</t>
  </si>
  <si>
    <t>Подготовка и издание ежегодного государственного доклада о состоянии окружающей среды и природных ресурсов Самарской области</t>
  </si>
  <si>
    <t>Министерство культуры Самарской области</t>
  </si>
  <si>
    <t>Организация и проведение музыкальных и театральных фестивалей, конкурсов профессионального искусства</t>
  </si>
  <si>
    <t>Организация и проведение мероприятий по вопросам международного и межрегионального культурного сотрудничества</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</si>
  <si>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международного и межрегионального уровней</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</si>
  <si>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 (0704  01А0060260 612)</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</si>
  <si>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 (0709 01А0060290 612)</t>
  </si>
  <si>
    <t>Служба мировых судей Самарской области</t>
  </si>
  <si>
    <t>Министерство транспорта и автомобильных дорог Самарской области</t>
  </si>
  <si>
    <t>Министерство труда, занятости и миграционной политики Самарской области</t>
  </si>
  <si>
    <t>Обеспечение деятельности министерства имущественных отношений</t>
  </si>
  <si>
    <t>Исполнение судебных актов (органы государственной власти (государственные органы)</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</si>
  <si>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
(0704 01А0060250 611)</t>
  </si>
  <si>
    <t>Экономия, сложившаяся по результатам проведения конкурсных процедур.</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</si>
  <si>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</si>
  <si>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</si>
  <si>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Предоставление из областного бюджета бюджетам муниципальных образований в Самарской области иных межбюджетных трансфертов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t>
  </si>
  <si>
    <t xml:space="preserve">Резервный фонд Правительства Самарской области </t>
  </si>
  <si>
    <t xml:space="preserve"> Министерство управления финансами Самарской области
 Министерство лесного хозяйства, охраны окружающей среды и природопользования Самарской области</t>
  </si>
  <si>
    <t>Перераспределение средств в соответствии с принятыми НПА</t>
  </si>
  <si>
    <t>Предоставление субсидии бюджету сельского поселения Байтуган муниципального района Камышлинский Самарской области на софинансирование работ по ликвидации последствий чрезвычайной ситуации, произошедшей 27.11.2015 на территории сельского поселения Байтуган муниципального района Камышлинский Самарской области</t>
  </si>
  <si>
    <t>Бюджетные ассигнования департаменту  по вопросам общественной безопасности Самарской области за счет средств резервного фонда Правительства Самарской области</t>
  </si>
  <si>
    <t>Проведение комплексных противопаводковых мероприятий</t>
  </si>
  <si>
    <t>Оказание материальной помощи Спорышевой Ольге Николаевне, матери военнослужащего Спорышева Семена Юрьевича, трагически погибшего в результате вооруженного нападения в ночь на 30.12.2015 в районе крепости Нарын-Кала в городе Дербент Республики Дагестан</t>
  </si>
  <si>
    <t>Предоставление субсидии некоммерческой организации Благотворительному фонду «Радость» на оказание услуг по организации пунктов временного пребывания граждан Украины, прибывших на территорию Самарской области</t>
  </si>
  <si>
    <t>Предоставление министерству социально-демографической и семейной политики Самарской области бюджетных ассигнований за счет средств резервного фонда Правительства Самарской области</t>
  </si>
  <si>
    <t>Проведение работ по изготовлению карт (планов) образованных внутригородских районов городского округа Самара</t>
  </si>
  <si>
    <t>Доработка информационных систем министерства имущественных отношений Самарской области в соответствии с техническим заданием</t>
  </si>
  <si>
    <t>Предоставление местным бюджетам субсидий из областного бюджета в целях софинансирования расходных обязательств муниципальных образований по формированию земельных участков, предоставляемых многодетным семьям</t>
  </si>
  <si>
    <t xml:space="preserve">Расходы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N 597 "О мероприятиях по реализации государственной социальной политики"
</t>
  </si>
  <si>
    <t xml:space="preserve">Осуществление ежемесячных денежных выплат в размере 3700 рублей на ставку заработной платы педагогическим работникам государственных и муниципальных образовательных организаций Самарской области, реализующих общеобразовательные программы дошкольного образования
</t>
  </si>
  <si>
    <t xml:space="preserve">
</t>
  </si>
  <si>
    <t>Реконструкция Красноармейского группового водопровода от ПК 164+16 через ПК 238+23 (поворотный) до ПК 106+12 в муниципальном районе Красноармейский</t>
  </si>
  <si>
    <t>Проектирование и строительство Сергиевского группового водопровода, II очередь</t>
  </si>
  <si>
    <t>Предоставление бюджетных инвестиций АО "СамРэк" на мероприятия  по техническому перевооружению котельной "г. Самара, 18 км, Опытная станция по садоводству б/н, НПО «Жигулёвские сады» для обеспечения теплоснабжения строящегося стадиона и прилегающей инфраструктуры к проведению игр чемпионата мира по футболу 2018 годов".</t>
  </si>
  <si>
    <t xml:space="preserve">Экономия бюджетных ассигнований в связи с уточнением численности обучающихся </t>
  </si>
  <si>
    <t>Приобретение основных средств для государственных образовательных учреждений, подведомственных министерству образования и науки Самарской области</t>
  </si>
  <si>
    <t>Экономия бюджетных ассигнований в связи с уточнением численности обучающихся</t>
  </si>
  <si>
    <t>Субсидии из областного бюджета социально ориентированным некоммерческим организациям, не являющимся государственными (муниципальными) учреждениями, на организацию и проведение в 2015 году Парада студенчества</t>
  </si>
  <si>
    <t>Предоставление субсидий государственному бюджетному учреждению Самарской области «Природоохранный центр»</t>
  </si>
  <si>
    <t>Капитальный ремонт учреждений здравоохранения (ГП "Подготовка к проведению в 2018 году ЧМ по футболу")</t>
  </si>
  <si>
    <t>Приобретение медицинского оборудования (ГП "Подготовка к проведению в 2018 году ЧМ по футболу")</t>
  </si>
  <si>
    <t>Предоставление субсидий социально-ориентированным НКО на организационно-техническое обеспечение функционирования инфокоммуникационной системы для организации и проведения научно-исследовательских работ творчески одаренной молодежью в сфере науки и техники</t>
  </si>
  <si>
    <t>Увеличение расходов на предоставление субсидий местным бюджетам в сфере дорожного хозяйства</t>
  </si>
  <si>
    <t>Счётная палата Самарской области</t>
  </si>
  <si>
    <t>Итого по ГРБС</t>
  </si>
  <si>
    <t>Представление субсидии ГАУ СО "Организационный центр спортивных мероприятий " на устройство спортивных площадок</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</si>
  <si>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</si>
  <si>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Обеспечение ежегодного санаторно-курортного лечения Почётных граждан Самарской области</t>
  </si>
  <si>
    <t>Министерство энергетики и ЖКХ Самарской области</t>
  </si>
  <si>
    <t>Министерство управления финансами Самарской области
Министерство культуры Самарской области
Министерство социально-демографической и семейной политики Самарской области 
Министерство образования и науки Самарской области 
Департамент  по вопросам общественной безопасности Самарской области</t>
  </si>
  <si>
    <t>Бюджетные ассигнования министерству культуры Самарской области  за счет средств резервного фонда Правительства Самарской области</t>
  </si>
  <si>
    <t>Возмещение затрат работодателям на создание рабочих мест для инвалидов</t>
  </si>
  <si>
    <t>Реализация мероприятий по трудоустройству инвалидов будет осуществляться в рамках программы дополнительных мероприятий в сфере занятости населения, направленных на снижение напряженности на рынке труда</t>
  </si>
  <si>
    <t xml:space="preserve">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t>
  </si>
  <si>
    <t>Перераспределяемые средства будут возмещены за счет субсидии из федерального бюджета</t>
  </si>
  <si>
    <t>Программа дополнительных мероприятий в сфере занятости населения, направленных на снижение напряженности на рынке труда</t>
  </si>
  <si>
    <t>Средства предусматриваются на реализацию программы дополнительных мероприятий в сфере занятости населения, направленных на снижение напряженности на рынке труда</t>
  </si>
  <si>
    <t>Министерство социально-демографической и семейной политики Самарской области 
Министерство транспорта и автомобильных дорог Самарской области
Министерство здравоохранения Самарской области
Департамент информационных технологий и связи Самарской области</t>
  </si>
  <si>
    <t>Экономия в связи с переносом срока ввода в эксплуатацию здания  Хворостянского пансионата (в с.Новотулка)</t>
  </si>
  <si>
    <t>Сокращение объема резервного фонда Правительства Самарской области в 2016 году в целях снижения объемов незавершенного строительства объектов с высокой степенью готовности.</t>
  </si>
  <si>
    <t>Экономия средств областного бюджета, предусмотренных на софинансирование мероприятий госпрограммы, в связи с уменьшением объема предоставляемой в 2016 году субсидии из федерального бюджета.</t>
  </si>
  <si>
    <t xml:space="preserve">Ежемесячное  денежное поощрение учителям, ставшим абсолютными победителями всероссийского профессионального конкурса «Учитель года России» в размере 30 тыс. рублей ежемесячно. </t>
  </si>
  <si>
    <t>Данный объём средств перераспределяется  на реализацию мероприятий по капитальному ремонту и ремонту дорог местного значения</t>
  </si>
  <si>
    <t xml:space="preserve">В целях исполнения закона Самарской области от 22.12.2015 № 141 - ГД «О наделении органов местного самоуправления городского округа Самара Самарской области отдельными государственными полномочиями в сфере рекламы» необходимо финансирование в объеме 6 млн. рублей. </t>
  </si>
  <si>
    <t xml:space="preserve">В целях оплаты исполнительных листов, поступивших в министерство.
</t>
  </si>
  <si>
    <t xml:space="preserve">Уточнение бюджетной классификации </t>
  </si>
  <si>
    <t xml:space="preserve">Дорожное хозяйство (РзПР 0409ЦСР 063 00 00000 ВР 414)
</t>
  </si>
  <si>
    <t>Перераспределение средств между видами учреждений в связи с расчетом базовых нормативов затрат на оказание государственных услуг государственными бюджетными учреждениями Самарской области в соответствии с новым Порядком формирования государственного задания, утвержденным постановлением Правительства Самарской области от 09.12.2015 № 820</t>
  </si>
  <si>
    <t>В связи с отклонением фактической численности  от расчетной</t>
  </si>
  <si>
    <t>В связи с отклонением фактической численности обучающихся от расчетной</t>
  </si>
  <si>
    <t>В связи с уточнением методики расчёта тарифа страхового взноса на ОМС неработающего населения</t>
  </si>
  <si>
    <t>Социальное обеспечение детей-сирот, детей, оставшихся без попечения родителей</t>
  </si>
  <si>
    <t>В связи с некорректным указанием в 2015 году студентами банковских реквизитов, произошел возврат банком-получателем денежных средств.
Указанное перераспределение необходимо в целях исполнения публичных обязательств Самарской области перед физическими лицами.</t>
  </si>
  <si>
    <t xml:space="preserve">Во исполнение указа Президента РФ от 07.05.2012 № 597 по доведению средней заработной платы педагогических работников учреждений дошкольного образования до средней заработной платы в сфере общего образования продлено действие НПА (ППСО от 15.04.2015 № 186) по осуществлению ежемесячных денежных выплат в размере 3 700 рублей
</t>
  </si>
  <si>
    <t>Оплата выполненных работ по проектированию объектов в рамках обязательств 2015 года.</t>
  </si>
  <si>
    <t>Средства необходимы для строительства автодорог областного значения в рамках ЧМ 2018</t>
  </si>
  <si>
    <t>Организационно-методическое сопровождение инфокоммуникационной системы "ВЗЛЕТ" в рамках оплаты услуг по разработке и техническому сопровождению инфокоммуникационных модулей.</t>
  </si>
  <si>
    <t xml:space="preserve">В целях реализации пункта 18 Перечня поручений председателя Правительства Российской Федерации по реализации Послания Президента Российской Федерации Федеральному Собранию Российской Федерации от 3 декабря 2015 года об увеличении средств, выделяемых некоммерческим социально-ориентированным организациям. </t>
  </si>
  <si>
    <t>Уточнение бюджетной классификации</t>
  </si>
  <si>
    <t>Предоставление грантов в области культуры, искусства и средств массовой информации 
ВР 810 Субсидии юридическим лицам (кроме некоммерческих организаций), индивидуальным предпринимателям, физическим лицам</t>
  </si>
  <si>
    <t>Предоставление грантов в области культуры, искусства и средств массовой информации 
ВР 630 Субсидии некоммерческим организациям (за исключением государственных (муниципальных) учреждений)</t>
  </si>
  <si>
    <t>Предоставление субсидий государственному автономному учреждению Самарской области «Организационный центр спортивных мероприятий» на возмещение нормативных затрат на оказание государственных услуг (выполнение работ) 
 (РзПР 1101 ЦСР 0540060920 ВР 621)</t>
  </si>
  <si>
    <t>Предоставление субсидий ГАУ СО «Организационный центр спортивных мероприятий» на подготовку, организацию и проведение спортивных мероприятий
 (РзПР 1101 ЦСР 05.1.00.60800 ВР 622)</t>
  </si>
  <si>
    <t>Предоставление субсидий государственному автономному учреждению Самарской области «Организационный центр спортивных мероприятий» на возмещение нормативных затрат на оказание государственных услуг (выполнение работ) 
 (РзПР 1101 ЦСР 05.4.00.60920 ВР 621)</t>
  </si>
  <si>
    <t xml:space="preserve">Средства областного бюджета на устройство универсальной спортивной площадки в поселке Зубчаниновка городского округа Самара </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</si>
  <si>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возмещение нормативных затрат на оказание государственных услуг (выполнение работ)</t>
  </si>
  <si>
    <t xml:space="preserve">Мероприятия по обеспечению мобилизационной готовности экономики </t>
  </si>
  <si>
    <t>Создание территориально распределенной системы автоматизированной фиксации нарушений Правил дорожного движения в рамках подпрограммы "Повышение безопасности дорожного движения" госпрограммы "Развитие транспортной системы Самарской области"</t>
  </si>
  <si>
    <t xml:space="preserve">Предоставление субсидий государственному бюджетному учреждению Самарской области "Региональный центр телекоммуникаций"
</t>
  </si>
  <si>
    <t xml:space="preserve">Перераспределение средств необходимо в целях проведения мероприятий по оценке степени защищенности информационных систем и ресурсов органов власти. </t>
  </si>
  <si>
    <t xml:space="preserve">«Развитие средств информационной безопасности инфраструктуры электронного правительства в Самарской области»  в рамках государственной программы Самарской области «Развитие информационно-телекоммуникационной инфраструктуры Самарской области»
</t>
  </si>
  <si>
    <t xml:space="preserve">Обеспечение деятельности государственного казенного учреждения Самарской области «Региональный центр управления информационными системами и ресурсами Самарской области»
</t>
  </si>
  <si>
    <t>Проектирование и ремонт фасадов и крыш многоквартирных домов, не являющихся объектами культурного наследия и расположенных вдоль гостевых туристических маршрутов</t>
  </si>
  <si>
    <t>В целях завершения 1й очереди работ по  техническому перевооружению котельной "г. Самара, 18 км, Опытная станция по садоводству б/н, НПО «Жигулёвские сады» для обеспечения теплоснабжения строящегося стадиона и прилегающей инфраструктуры к проведению игр чемпионата мира по футболу 2018 годов</t>
  </si>
  <si>
    <t>В целях оплаты исполнительного листа</t>
  </si>
  <si>
    <t>Выплата вознаграждения за добровольную сдачу незаконно хранящегося огнестрельного оружия, боеприпасов, взрывчатых веществ и взрывных устройств РЗПр 03 14</t>
  </si>
  <si>
    <t>Выплата вознаграждения за добровольную сдачу незаконно хранящегося огнестрельного оружия, боеприпасов, взрывчатых веществ и взрывных устройств РЗПр 01 13</t>
  </si>
  <si>
    <t>Перераспределение средств на финансирование расходного обязательства по обеспечению ежегодного санаторно-курортного лечения Почётных граждан Самарской области</t>
  </si>
  <si>
    <t xml:space="preserve">Обеспечение деятельности  Счётной палаты Самарской области
</t>
  </si>
  <si>
    <t xml:space="preserve">Членский взнос в европейскую Ассоциацию региональных органов внешнего контроля государственных финансов
</t>
  </si>
  <si>
    <t>Перераспределение средств обусловлено повышением курса евровалюты</t>
  </si>
  <si>
    <t>Отклонение фактической численности получателей от плановой</t>
  </si>
  <si>
    <t>Подпрограмма "Молодой семье-доступное жилье" до 2020 года (Субсидии некоммерческим организациям (за исключением государственных (муниципальных) учреждений)
(министерство социально-демографической и семейной политики Самарской области)</t>
  </si>
  <si>
    <t>Государственная программа Самарской области «Доступная среда в Самарской области» на 2014 – 2018 годы
(Министерство транспорта и автомобильных дорог Самарской области)</t>
  </si>
  <si>
    <t>Государственная программа Самарской области «Доступная среда в Самарской области» на 2014 – 2018 годы
(Департамент информационных технологий и связи Самарской области)</t>
  </si>
  <si>
    <t>Государственная программа Самарской области «Доступная среда в Самарской области» на 2014 – 2018 годы
(Министерство здравоохранения Самарской области)</t>
  </si>
  <si>
    <t>Уменьшение нераспределенного остатка средств резервного фонда Правительства Самарской области (министерство управления финансами Самарской области)</t>
  </si>
  <si>
    <t>Перераспределение осуществлено по результатам защиты бюджетных проектировок расходов из федерального бюджета на 2016 год</t>
  </si>
  <si>
    <t>Предоставление бюджетных инвестиций для строительства складского комплекса и на приобретение объектов недвижимого имущества в оплату дополнительного выпуска акций</t>
  </si>
  <si>
    <t>Осуществление расходов по содержанию и охране имущественного комплекса</t>
  </si>
  <si>
    <t>Осуществление гарантированных выплат (среднемесячного заработка на период трудоустройства) работникам</t>
  </si>
  <si>
    <t>Обеспечение отдельных категорий жителей Самарской области лекарственными средствами и изделиями медицинского назначения, отпускаемыми по рецептам врачей (фельдшеров) бесплатно»</t>
  </si>
  <si>
    <t>Уплата страховых взносов на обязательное медицинское страхование неработающего населения</t>
  </si>
  <si>
    <t>Реализация мероприятий, направленных на обследование населения с целью выявления туберкулеза, лечения больных туберкулезом, а также профилактических мероприятий</t>
  </si>
  <si>
    <t>В связи с отсутствием необходимости софинансирования субсидии из федерального бюджета</t>
  </si>
  <si>
    <t>Перераспределение с учетом количества некоммерческих организаций, являющихся грантополучателями в 1 полугодии 2016г.</t>
  </si>
  <si>
    <t>Губернские гранты в области науки и техники
(ВР 810)</t>
  </si>
  <si>
    <t>Губернские гранты в области науки и техники
(ВР 630)</t>
  </si>
  <si>
    <t>Обеспечение деятельности  министерства образования и науки Самарской области
КВР 120</t>
  </si>
  <si>
    <t>Обеспечение деятельности министерства образования и науки Самарской области
 КВР 850</t>
  </si>
  <si>
    <t>Обеспечение деятельности министерства образования и науки Самарской области
 КВР 240</t>
  </si>
  <si>
    <t xml:space="preserve">Перераспределение средств между учреждениями в связи с передачей в оперативное управление строящихся новых объектов ФОК "Орбита" и  ФОК "Маяк"  ГАУ СО «ЦСПССКСО». </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</si>
  <si>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возмещение нормативных затрат на оказание государственных услуг (выполнение работ)
 (РзПР 1103 ЦСР 0540060890 ВР 621)</t>
  </si>
  <si>
    <t>В целях привлечения средств Фонда содействия и реформирования и ЖКХ на модернизацию объектов коммунальной инфраструктуры, и предоставления бюджетных инвестиций АО "СамРэк" на мероприятия  по техническому перевооружению котельной для обеспечения теплоснабжения строящегося стадиона и прилегающей инфраструктуры к проведению игр чемпионата мира по футболу в 2018 году</t>
  </si>
  <si>
    <t>Обеспечение деятельности ГКУ центров занятости населения Самарской области ВР 851</t>
  </si>
  <si>
    <t>Обеспечение деятельности ГКУ центров занятости населения Самарской области ВР 831</t>
  </si>
  <si>
    <t>Расходы на выплаты персоналу казенных учреждений
(Рз1002  КЦСР 41 5 00 00000 ВР 110)</t>
  </si>
  <si>
    <t>Расходы на выплаты персоналу казенных учреждений
(Рз1002  КЦСР 41 5 00 00000 ВР 321)</t>
  </si>
  <si>
    <t>Субсидии бюджетным учреждениям
Самарской области
 (Рз1002 КЦСР 41 5 00 00000 ВР 610)</t>
  </si>
  <si>
    <t>В целях софинансирования остатков средств федерального бюджета 2015 года, подлежащих перераспределению между муниципальными районами.</t>
  </si>
  <si>
    <t>В связи с уточнением численности получателей социальной выплаты в виде компенсации  при рождении (усыновлении) ребенка</t>
  </si>
  <si>
    <t xml:space="preserve">Неисполненные обязательства 2015 года. </t>
  </si>
  <si>
    <t>В связи с уточнением численности получателей   социальной выплаты в виде компенсации  при рождении (усыновлении) ребенка</t>
  </si>
  <si>
    <t>В связи с введением новой услуги «Копирование и подготовка документов», предусматривающей подготовку и издание ежегодного государственного доклада о состоянии окружающей среды и природных ресурсов Самарской области бюджетным учреждением</t>
  </si>
  <si>
    <t>Министерство строительства Самарской области</t>
  </si>
  <si>
    <t>Содержание объектов, введенных в эксплуатацию, но не переданных балансодержателю и объектов, строительство которых временно приостановлено или законсервировано</t>
  </si>
  <si>
    <t>Обеспечение деятельности ГКУ "Управление капитального строительства Самарской области"</t>
  </si>
  <si>
    <t>Строительство Самарского областного перинатального центра</t>
  </si>
  <si>
    <t>Проектирование и строительство комплекса инженерных сетей водоснабжения, водоотведения, дождевой канализации, теплоснабжения, электроснабжения, связи и телекоммуникаций, предназначенных для обеспечения объектов капитального строительства федерального, регионального и местного значения на территории Кировского и Красноглинского районов (в районе радиоцентра № 3) городского округа Самара</t>
  </si>
  <si>
    <t xml:space="preserve">Проектирование и строительство дублирующего участка коллектора Волжского склона Д = 1000 мм от улицы Советской Армии до камеры в районе улиц Осипенко и Лесной
</t>
  </si>
  <si>
    <t>Строительство коллектора дождевой канализации от площадки, предназначенной для размещения футбольного стадиона и других объектов игр чемпионата, до очистных сооружений "Орлов Овраг" I этап</t>
  </si>
  <si>
    <t>Строительство коллектора дождевой канализации от площадки, предназначенной для размещения футбольного стадиона и других объектов игр чемпионата, до очистных сооружений "Орлов Овраг" II этап</t>
  </si>
  <si>
    <t xml:space="preserve">Строительство очистных сооружений "Орлов Овраг"
</t>
  </si>
  <si>
    <t>Проектирование и строительство метрополитена в городском округе Самара</t>
  </si>
  <si>
    <t xml:space="preserve">Предоставление субсидий местным бюджетам на мероприятия по переселению граждан из аварийного жилищного фонда
</t>
  </si>
  <si>
    <t>Подготовка земельных участков, предоставленных для нового жилищного строительства, включая отселение и обеспечение их объектами коммунальной, инженерной и транспортной инфраструктуры</t>
  </si>
  <si>
    <t>«Проектирование и строительство сооружений для сбора, очистки и перекачки поверхностных сточных вод с площадки, предназначенной для функционирования футбольного стадиона и других объектов игр чемпионата мира по футболу, Самарская область»</t>
  </si>
  <si>
    <t>«Благоустройство и озеленение территории прилегающей к стадиону в районе радиоцентра г. Самара, в границах ул. Московское шоссе, Ракитовское шоссе, Волжское шоссе, Ташкентская, Демократическая»</t>
  </si>
  <si>
    <t>Проектирование и реконструкция здания Самарского театра юного зрителя "СамАрт", II и III пусковые комплексы</t>
  </si>
  <si>
    <t>Проектирование и реставрация с приспособлением для современного использования памятника истории и культуры здания бывшего ресторана "Аквариум" (г.о. Самара, ул. Самарская, 95)</t>
  </si>
  <si>
    <t>Предоставление субсидии бюджету городского округа Похвистнево на проектирование и строительство физкультурно-спортивного комплекса с универсальным игровым залом и бассейном в городском округе Похвистнево</t>
  </si>
  <si>
    <t xml:space="preserve">В целях привлечения средств федерального бюджета </t>
  </si>
  <si>
    <t>Министерство строительства Самарской области
Управление государственной охраны объектов культурного наследия Самарской области</t>
  </si>
  <si>
    <t>Оснащение оборудованием Самарского областного перинатального центра</t>
  </si>
  <si>
    <t>Подпрограмма "Молодой семье-доступное жилье" до 2020 года (Субсидии некоммерческим организациям (за исключением государственных (муниципальных) учреждений)</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</si>
  <si>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</si>
  <si>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r>
      <t>Государственная программа Самарской области «Развитие социальной защиты населения в Самарской области» на 2014 – 2018 годы (министерство социально-демографической и семейной политики Самарской области)</t>
    </r>
  </si>
  <si>
    <t>Обеспечение пожарной безопасности и капитального ремонта в государственных учреждениях, подведомственных министерству социально-демографической и семейной политики Самарской области</t>
  </si>
  <si>
    <t>В связи с реорганизацией учреждений</t>
  </si>
  <si>
    <t xml:space="preserve">Неисполненные обязательства 2015 года.
</t>
  </si>
  <si>
    <t>Неисполненные обязательства 2015 года.
Увеличение числа квот по направлению "Сердечно-сосудистая хирургия", в целях снижения очерёдности на получение данного вида высокотехнологичной помощи населением Самарской области</t>
  </si>
  <si>
    <t xml:space="preserve">Уточнение бюджетной классификации.
Выплата уволенным работникам ГКУ Самарской области среднемесячного заработка на период трудоустройства при их увольнении в связи с ликвидацией учреждений </t>
  </si>
  <si>
    <t>Субсидии федеральному бюджету на обеспечение сохранения объекта культурного наследия регионального значения «Фабрика кухня завода им. Масленникова, архитектор Е.Н. Максимова, 1932г», находящегося в федеральной собственности</t>
  </si>
  <si>
    <t>В целях обеспечения исполнения бюджетных обязательств 2015 года</t>
  </si>
  <si>
    <t>В целях оплаты исполнительных листов</t>
  </si>
  <si>
    <t>В соответствии с распоряжением министерства строительства Российской Федерации о распределении субсидий, предоставляемых в 2014-2016 годах из федерального бюджета бюджетам РФ от 07.03.2016 № 398-р на реализацию мероприятия "Проектирование и строительство дублирующего участка коллектора Волжского склона Д = 1000 мм от улицы Советской Армии до камеры в районе улиц Осипенко и Лесной"в 2016 году планируется выделение средств федерального бюджета в объеме 877,9 млн. рублей. В целях обеспечения софинансирования в 2016 году за счет средств областного бюджета необходимо дополнительно предусмотреть 643,8 млн рублей (251,8 млн. рублей за счет дополнительных доходов, 392 млн. рублей - за счет перераспределения)</t>
  </si>
  <si>
    <t xml:space="preserve">Средства перераспределены в целях обеспечения финансированием приоритетных социально значимых мероприятий и планируются к восстановлению в 2019 году. </t>
  </si>
  <si>
    <t>Предусмотренные средства позволят провести работы по технологическому присоединению к системам электроснабжения, проектно-изыскательских работ, строительно-монтажных работ по адресам:
г. Самара, Железнодорожный район, угол улиц Дачной/Пензенской;
г. Тольятти, Автозаводской район, ул. Полякова, 18 А квартал.</t>
  </si>
  <si>
    <t>Благоустройство территории в этапах СМР является завершающим, основной период выполнения данных работ намечен на 2018 год.</t>
  </si>
  <si>
    <t>Средства необходимы для завершения СМР по 2-му этапу строительства и ввод объекта в эксплуатацию в 2017 году</t>
  </si>
  <si>
    <t>Средства необходимы для завершения СМР и ввод объекта в эксплуатацию в 2018 году</t>
  </si>
  <si>
    <t>Предусматриваемые средства позволят продолжить строительно-монтажные работы. Для завершения строительства и ввода объекта в экплуатацию необходимо дополнительно предусмотреть средства областного бюджета в размере  186  063,87 тыс. рублей.</t>
  </si>
  <si>
    <t>Приложение 3</t>
  </si>
  <si>
    <t xml:space="preserve">В связи с окончанием проектно-изыскательскитх работ в 4 квартале 2016 года СМР планируется начать в 2017 году   </t>
  </si>
  <si>
    <t>Неисполненные обязательства 2015 года. Дополнительно необходимые средства в сумме 647,2 тыс.рублей учтены в приложении 2 к пояснительной записке</t>
  </si>
  <si>
    <r>
      <t xml:space="preserve">Предоставление субсидий государственным бюджетным учреждениям здравоохранения Самарской области на финансовое обеспечение государственного задания на оказание высокотехнологичной помощи населению Самарской области (софинансирование)
</t>
    </r>
    <r>
      <rPr>
        <b/>
        <sz val="25"/>
        <rFont val="Times New Roman"/>
        <family val="1"/>
      </rPr>
      <t>0909 01200R402W 611</t>
    </r>
  </si>
  <si>
    <t>Субсидии юридическим лицам - операторам связи в целях возмещения понесенных ими затрат в связи с оказанием услуг почтовой связи по доставке постановлений по делам об административных правонарушениях  в области дорожного движения и материалов, полученных с применением территориально распределенной системы автоматизированной фиксации нарушений ПДД</t>
  </si>
  <si>
    <t>Реализация мероприятий в области энергосбережения и повышения энергетической эффективности в целях возмещения понесенных затрат, в том числе в части расходов на уплату процентов по кредитам, полученным в российских кредитных организациях</t>
  </si>
  <si>
    <t xml:space="preserve">Обеспечение представления интересов Самарской области в судах и иных юрисдикционных органах на территории иностранных государств
ВР 244 </t>
  </si>
  <si>
    <t xml:space="preserve">Предоставление субсидий юридическим лицам в целях возмещения затрат на оказание услуг (выполнение работ) в сфере электронных и печатных средств массовой информации
КВР 630 </t>
  </si>
  <si>
    <t>Предоставление субсидий юридическим лицам в целях возмещения затрат на оказание услуг (выполнение работ) в сфере электронных и печатных средств массовой информации
КВР 810</t>
  </si>
  <si>
    <t xml:space="preserve">Обеспечение представления интересов Самарской области в судах и иных юрисдикционных органах на территории иностранных государств
КВР 832 
КВР 852 </t>
  </si>
  <si>
    <t xml:space="preserve">Обеспечение деятельности государственного казенного учреждения Самарской области «Служба эксплуатации зданий и сооружений»
КВР 851 </t>
  </si>
  <si>
    <t xml:space="preserve">Обеспечение деятельности государственного казенного учреждения Самарской области «Служба эксплуатации зданий и сооружений»
КВР 244 </t>
  </si>
  <si>
    <t xml:space="preserve">Обеспечение деятельности государственного казенного учреждения Самарской области «Служба эксплуатации зданий и сооружений»
КВР 831 </t>
  </si>
  <si>
    <t>Предоставление субсидий местным бюджетам в целях софинансирования расходных обязательств муниципальных образований по предоставлению молодым семьям социальных выплат на приобретение жилья или строительство индивидуального жилого дома (софинансирование)</t>
  </si>
  <si>
    <t>Обеспечение мер социальной поддержки тружеников тыла (ежемесячные денежные выплаты)</t>
  </si>
  <si>
    <t>Государственные казенные учреждения службы семьи и демографического развития Самарской области (иные закупки товаров, работ и услуг для обеспечения государственных (муниципальных) нужд)</t>
  </si>
  <si>
    <t xml:space="preserve">Разработка проектно-сметной документации и проведение работ по берегоукреплению реки Пестравочка в селе Пестравка муниципального района Пестравский Самарской области  </t>
  </si>
  <si>
    <t>Берегоукрепление Куйбышевского водохранилища в районе очистных сооружений сельского поселения Луначарский муниципального района Ставропольский Самарской области</t>
  </si>
  <si>
    <t>Создание охранных зон ООПТ регионального значения, установление их границ, определение режима охраны и использования земельных участков и водных объектов в границах таких зон</t>
  </si>
  <si>
    <t>Подготовка и согласование проектов охранных зон 15 ООПТ регионального значения, в соответствии со схемой размещения охранных зон (требования Федерального закона от 14.03.1995 № 33-ФЗ «Об особо охраняемых природных территориях»).</t>
  </si>
  <si>
    <r>
      <t xml:space="preserve">Осуществление отдельных полномочий в области лесных отношений </t>
    </r>
    <r>
      <rPr>
        <sz val="25"/>
        <color indexed="8"/>
        <rFont val="Times New Roman"/>
        <family val="1"/>
      </rPr>
      <t>ВР 112</t>
    </r>
  </si>
  <si>
    <r>
      <t>Осуществление отдельных полномочий в области лесных отношений</t>
    </r>
    <r>
      <rPr>
        <sz val="25"/>
        <color indexed="8"/>
        <rFont val="Times New Roman"/>
        <family val="1"/>
      </rPr>
      <t xml:space="preserve"> ВР 122</t>
    </r>
  </si>
  <si>
    <r>
      <t xml:space="preserve">Осуществление отдельных полномочий в области лесных отношений </t>
    </r>
    <r>
      <rPr>
        <sz val="25"/>
        <color indexed="8"/>
        <rFont val="Times New Roman"/>
        <family val="1"/>
      </rPr>
      <t>ВР 244</t>
    </r>
  </si>
  <si>
    <r>
      <t xml:space="preserve">Осуществление отдельных полномочий в области лесных отношений </t>
    </r>
    <r>
      <rPr>
        <sz val="25"/>
        <color indexed="8"/>
        <rFont val="Times New Roman"/>
        <family val="1"/>
      </rPr>
      <t>ВР 611</t>
    </r>
  </si>
  <si>
    <t xml:space="preserve">В целях реализации мероприятий по капитальному ремонту и ремонту дорог местного значения
</t>
  </si>
  <si>
    <t>Исходя из фактически необходимых средств в 2017 году в рамках областной адресной программы "Переселение граждан из аварийного жилищного фонда на территории Самарской области" до 2017 года" в 2016 -2017 годах</t>
  </si>
  <si>
    <t>Неисполненные обязательства 2015 года.</t>
  </si>
  <si>
    <t xml:space="preserve">На выполнение работ по эксплуатации и поддержанию работоспособности территориально распределенной системы автоматизированной фиксации нарушений Правил дорожного движения на территории Самарской области, составляющих ее подсистем и оборудования, ведение информационных ресурсов и баз данных </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</si>
  <si>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 ВР 851</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</si>
  <si>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 ВР 244</t>
  </si>
  <si>
    <t>В связи с изменением условий предоставления государственной поддержки Фондом содействия реформированию ЖКХ на реализацию объектов модернизации коммунальной инфраструктуры выделение субсидий из областного бюджета местным бюджетам на строительство и реконструкцию данных мероприятий в 2016 году не требуется.</t>
  </si>
  <si>
    <t>В настоящее время Фондом содействия реформированию и ЖКХ принята и одобрена заявка Самарской области на оказание государственной поддержки на реконструкцию Красноармейского группового водопровода, проектирование и строительство Сергиевского группового водопровода (II очередь). Согласно условиям предоставления средств  Фонда, долевое софинансирование Самарской области составляет 224 000 тыс. рублей, со стороны Фонда 336 000 тыс. рублей.</t>
  </si>
  <si>
    <t>Исполнение судебных актов (органы государственной власти (государственные органы))
 (РзПР 0409ЦСР 2050092020  ВР 831)</t>
  </si>
  <si>
    <t>Исполнение судебных актов (органы государственной власти (государственные органы))
 (РзПР 0409 ЦСР 2050092020 ВР 851)</t>
  </si>
  <si>
    <t xml:space="preserve">Деятельность по содержанию автомобильных дорог общего пользования регионального или межмуниципального значения Самарской области </t>
  </si>
  <si>
    <t>Ремонт  автомобильных дорог общего пользования регионального или межмуниципального значения Самарской области</t>
  </si>
  <si>
    <t xml:space="preserve">Строительство и реконструкция автомобильных дорог общего пользования регионального или межмуниципального значения Самарской области </t>
  </si>
  <si>
    <t>ПИР на строительство и реконструкцию автомобильных дорог общего пользования регионального или межмуниципального значения Самарской области</t>
  </si>
  <si>
    <t xml:space="preserve">ПИР на ремонт автомобильных дорог общего пользования регионального или межмуниципального значения Самарской области </t>
  </si>
  <si>
    <t xml:space="preserve">Субсидии местным бюджетам в сфере дорожного хозяйства  </t>
  </si>
  <si>
    <t>Строительство и реконструкция автодорог общего пользования с твердым покрытием  до сельских населенных пунктов, не имеющих круглогодичной связи с сетью автодорог общего пользования</t>
  </si>
  <si>
    <t>Предоставление бюджетных инвестиций на приобретение объектов недвижимого имущества в оплату дополнительного выпуска акций</t>
  </si>
  <si>
    <t>Уточнение объёма средств на командировочные расходы для территориальных управлений на основании фактических данных</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</si>
</sst>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00"/>
    <numFmt numFmtId="174" formatCode="#,##0.000"/>
    <numFmt numFmtId="175" formatCode="000000"/>
    <numFmt numFmtId="176" formatCode="0.0"/>
    <numFmt numFmtId="177" formatCode="#,##0.0_ ;[Red]\-#,##0.0\ "/>
    <numFmt numFmtId="178" formatCode="#,##0.00_ ;[Red]\-#,##0.00\ "/>
    <numFmt numFmtId="179" formatCode="#,##0_ ;[Red]\-#,##0\ "/>
    <numFmt numFmtId="180" formatCode="#,##0.00;[Red]\-#,##0.0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0"/>
    <numFmt numFmtId="186" formatCode="#,##0.000000"/>
    <numFmt numFmtId="187" formatCode="_-* #,##0_р_._-;\-* #,##0_р_._-;_-* &quot;-&quot;??_р_._-;_-@_-"/>
    <numFmt numFmtId="188" formatCode="#,##0_ ;\-#,##0\ "/>
    <numFmt numFmtId="189" formatCode="#,##0.0000000"/>
    <numFmt numFmtId="190" formatCode="#,##0.0000"/>
    <numFmt numFmtId="191" formatCode="00\.00\.00"/>
    <numFmt numFmtId="192" formatCode="0000000"/>
    <numFmt numFmtId="193" formatCode="000"/>
    <numFmt numFmtId="194" formatCode="#,##0.0;[Red]\-#,##0.0;0.0"/>
  </numFmts>
  <fonts count="63">
    <font>
      <sz val="10"/>
      <name val="Arial Cyr"/>
      <family val="0"/>
    </font>
    <font>
      <sz val="12"/>
      <color indexed="8"/>
      <name val="Times New Roman"/>
      <family val="2"/>
    </font>
    <font>
      <sz val="10"/>
      <name val="Arial"/>
      <family val="2"/>
    </font>
    <font>
      <sz val="11"/>
      <color indexed="8"/>
      <name val="Calibri"/>
      <family val="2"/>
    </font>
    <font>
      <sz val="10"/>
      <name val="Helv"/>
      <family val="0"/>
    </font>
    <font>
      <sz val="11"/>
      <name val="Times New Roman Cyr"/>
      <family val="0"/>
    </font>
    <font>
      <sz val="33"/>
      <name val="Times New Roman"/>
      <family val="1"/>
    </font>
    <font>
      <sz val="16"/>
      <name val="Times New Roman"/>
      <family val="1"/>
    </font>
    <font>
      <b/>
      <sz val="16"/>
      <name val="Times New Roman"/>
      <family val="1"/>
    </font>
    <font>
      <sz val="19"/>
      <name val="Times New Roman"/>
      <family val="1"/>
    </font>
    <font>
      <b/>
      <sz val="19"/>
      <name val="Times New Roman"/>
      <family val="1"/>
    </font>
    <font>
      <sz val="19"/>
      <name val="Arial Cyr"/>
      <family val="0"/>
    </font>
    <font>
      <b/>
      <sz val="18"/>
      <name val="Times New Roman"/>
      <family val="1"/>
    </font>
    <font>
      <sz val="18"/>
      <name val="Times New Roman"/>
      <family val="1"/>
    </font>
    <font>
      <sz val="25"/>
      <name val="Times New Roman"/>
      <family val="1"/>
    </font>
    <font>
      <b/>
      <sz val="25"/>
      <name val="Times New Roman"/>
      <family val="1"/>
    </font>
    <font>
      <sz val="25"/>
      <name val="Arial Cyr"/>
      <family val="0"/>
    </font>
    <font>
      <b/>
      <sz val="21"/>
      <name val="Times New Roman"/>
      <family val="1"/>
    </font>
    <font>
      <b/>
      <sz val="23"/>
      <name val="Times New Roman"/>
      <family val="1"/>
    </font>
    <font>
      <sz val="21"/>
      <name val="Times New Roman"/>
      <family val="1"/>
    </font>
    <font>
      <sz val="25"/>
      <color indexed="8"/>
      <name val="Times New Roman"/>
      <family val="1"/>
    </font>
    <font>
      <sz val="24"/>
      <name val="Times New Roman"/>
      <family val="1"/>
    </font>
    <font>
      <sz val="27"/>
      <name val="Times New Roman"/>
      <family val="1"/>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u val="single"/>
      <sz val="5"/>
      <color indexed="12"/>
      <name val="Arial Cyr"/>
      <family val="0"/>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u val="single"/>
      <sz val="5"/>
      <color indexed="20"/>
      <name val="Arial Cyr"/>
      <family val="0"/>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u val="single"/>
      <sz val="5"/>
      <color theme="10"/>
      <name val="Arial Cyr"/>
      <family val="0"/>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sz val="11"/>
      <color theme="1"/>
      <name val="Calibri"/>
      <family val="2"/>
    </font>
    <font>
      <u val="single"/>
      <sz val="5"/>
      <color theme="11"/>
      <name val="Arial Cyr"/>
      <family val="0"/>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sz val="25"/>
      <color theme="1"/>
      <name val="Times New Roman"/>
      <family val="1"/>
    </font>
    <font>
      <sz val="25"/>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3"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3" fillId="0" borderId="0">
      <alignment/>
      <protection/>
    </xf>
    <xf numFmtId="0" fontId="54" fillId="0" borderId="0">
      <alignment/>
      <protection/>
    </xf>
    <xf numFmtId="0" fontId="41" fillId="0" borderId="0">
      <alignment/>
      <protection/>
    </xf>
    <xf numFmtId="0" fontId="41" fillId="0" borderId="0">
      <alignment/>
      <protection/>
    </xf>
    <xf numFmtId="0" fontId="54" fillId="0" borderId="0">
      <alignment/>
      <protection/>
    </xf>
    <xf numFmtId="0" fontId="54" fillId="0" borderId="0">
      <alignment/>
      <protection/>
    </xf>
    <xf numFmtId="0" fontId="3"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4" fillId="0" borderId="0">
      <alignment/>
      <protection/>
    </xf>
    <xf numFmtId="0" fontId="59" fillId="0" borderId="0" applyNumberForma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60" fillId="32" borderId="0" applyNumberFormat="0" applyBorder="0" applyAlignment="0" applyProtection="0"/>
  </cellStyleXfs>
  <cellXfs count="85">
    <xf numFmtId="0" fontId="0" fillId="0" borderId="0" xfId="0" applyAlignment="1">
      <alignment/>
    </xf>
    <xf numFmtId="0" fontId="6" fillId="0" borderId="0" xfId="0" applyFont="1" applyFill="1" applyBorder="1" applyAlignment="1">
      <alignment horizontal="center" vertical="center"/>
    </xf>
    <xf numFmtId="3" fontId="6" fillId="0" borderId="0" xfId="0" applyNumberFormat="1" applyFont="1" applyFill="1" applyBorder="1" applyAlignment="1">
      <alignment horizontal="center" vertical="top"/>
    </xf>
    <xf numFmtId="0" fontId="6" fillId="0" borderId="0" xfId="0" applyFont="1" applyFill="1" applyBorder="1" applyAlignment="1">
      <alignment/>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9" fillId="0" borderId="0" xfId="0" applyFont="1" applyFill="1" applyBorder="1" applyAlignment="1">
      <alignment/>
    </xf>
    <xf numFmtId="0" fontId="9" fillId="33" borderId="0" xfId="0" applyFont="1" applyFill="1" applyBorder="1" applyAlignment="1">
      <alignment/>
    </xf>
    <xf numFmtId="0" fontId="10" fillId="0" borderId="0" xfId="0" applyFont="1" applyFill="1" applyBorder="1" applyAlignment="1">
      <alignment/>
    </xf>
    <xf numFmtId="0" fontId="9" fillId="33" borderId="0" xfId="0" applyFont="1" applyFill="1" applyBorder="1" applyAlignment="1">
      <alignment wrapText="1"/>
    </xf>
    <xf numFmtId="0" fontId="11" fillId="0" borderId="0" xfId="0" applyFont="1" applyBorder="1" applyAlignment="1">
      <alignment/>
    </xf>
    <xf numFmtId="0" fontId="6" fillId="33" borderId="0" xfId="0" applyFont="1" applyFill="1" applyBorder="1" applyAlignment="1">
      <alignment/>
    </xf>
    <xf numFmtId="0" fontId="13"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3" fillId="0" borderId="10" xfId="0" applyFont="1" applyFill="1" applyBorder="1" applyAlignment="1">
      <alignment vertical="center"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center"/>
    </xf>
    <xf numFmtId="0" fontId="14"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15" fillId="0" borderId="10" xfId="0" applyFont="1" applyFill="1" applyBorder="1" applyAlignment="1">
      <alignment horizontal="center" vertical="center" wrapText="1"/>
    </xf>
    <xf numFmtId="0" fontId="14" fillId="0" borderId="10" xfId="0" applyFont="1" applyFill="1" applyBorder="1" applyAlignment="1">
      <alignment horizontal="left" vertical="top" wrapText="1"/>
    </xf>
    <xf numFmtId="0" fontId="14" fillId="0" borderId="10" xfId="0" applyFont="1" applyBorder="1" applyAlignment="1">
      <alignment horizontal="left" vertical="top" wrapText="1"/>
    </xf>
    <xf numFmtId="0" fontId="14" fillId="0" borderId="10" xfId="0" applyNumberFormat="1" applyFont="1" applyFill="1" applyBorder="1" applyAlignment="1">
      <alignment horizontal="left" vertical="top" wrapText="1"/>
    </xf>
    <xf numFmtId="0" fontId="14" fillId="0" borderId="10" xfId="0" applyNumberFormat="1"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34" borderId="10" xfId="0" applyFont="1" applyFill="1" applyBorder="1" applyAlignment="1">
      <alignment horizontal="left" vertical="center" wrapText="1"/>
    </xf>
    <xf numFmtId="0" fontId="14" fillId="0" borderId="10" xfId="0" applyFont="1" applyFill="1" applyBorder="1" applyAlignment="1">
      <alignment vertical="center" wrapText="1"/>
    </xf>
    <xf numFmtId="0" fontId="14" fillId="0" borderId="10" xfId="65" applyFont="1" applyFill="1" applyBorder="1" applyAlignment="1">
      <alignment horizontal="left" vertical="center" wrapText="1"/>
      <protection/>
    </xf>
    <xf numFmtId="0" fontId="14" fillId="0" borderId="10" xfId="0" applyFont="1" applyFill="1" applyBorder="1" applyAlignment="1">
      <alignment vertical="top" wrapText="1"/>
    </xf>
    <xf numFmtId="0" fontId="15" fillId="0" borderId="10" xfId="0" applyFont="1" applyFill="1" applyBorder="1" applyAlignment="1">
      <alignment horizontal="center" vertical="top" wrapText="1"/>
    </xf>
    <xf numFmtId="0" fontId="61" fillId="0" borderId="10" xfId="0" applyFont="1" applyFill="1" applyBorder="1" applyAlignment="1">
      <alignment horizontal="left" vertical="center" wrapText="1"/>
    </xf>
    <xf numFmtId="0" fontId="14" fillId="0" borderId="0" xfId="0" applyFont="1" applyFill="1" applyBorder="1" applyAlignment="1">
      <alignment horizontal="right" vertical="center" wrapText="1"/>
    </xf>
    <xf numFmtId="0" fontId="14" fillId="0" borderId="10" xfId="0" applyFont="1" applyBorder="1" applyAlignment="1">
      <alignment vertical="center" wrapText="1"/>
    </xf>
    <xf numFmtId="3" fontId="14" fillId="0" borderId="10" xfId="0" applyNumberFormat="1" applyFont="1" applyFill="1" applyBorder="1" applyAlignment="1">
      <alignment horizontal="left" vertical="center" wrapText="1"/>
    </xf>
    <xf numFmtId="0" fontId="15" fillId="0" borderId="10" xfId="0" applyFont="1" applyFill="1" applyBorder="1" applyAlignment="1">
      <alignment horizontal="left" vertical="center"/>
    </xf>
    <xf numFmtId="0" fontId="15" fillId="0" borderId="10" xfId="0" applyFont="1" applyFill="1" applyBorder="1" applyAlignment="1">
      <alignment vertical="center" wrapText="1"/>
    </xf>
    <xf numFmtId="3" fontId="15" fillId="0" borderId="1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3" fontId="9" fillId="0" borderId="10" xfId="0" applyNumberFormat="1" applyFont="1" applyFill="1" applyBorder="1" applyAlignment="1">
      <alignment horizontal="center" vertical="center"/>
    </xf>
    <xf numFmtId="172" fontId="9" fillId="0" borderId="10" xfId="0" applyNumberFormat="1" applyFont="1" applyFill="1" applyBorder="1" applyAlignment="1">
      <alignment horizontal="center" vertical="center"/>
    </xf>
    <xf numFmtId="3" fontId="10" fillId="0" borderId="10" xfId="0" applyNumberFormat="1" applyFont="1" applyFill="1" applyBorder="1" applyAlignment="1">
      <alignment horizontal="center" vertical="top" wrapText="1"/>
    </xf>
    <xf numFmtId="3" fontId="19" fillId="0" borderId="10" xfId="0" applyNumberFormat="1" applyFont="1" applyFill="1" applyBorder="1" applyAlignment="1">
      <alignment horizontal="center" vertical="center"/>
    </xf>
    <xf numFmtId="172" fontId="19" fillId="0" borderId="10"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9" fillId="0" borderId="10" xfId="0" applyNumberFormat="1" applyFont="1" applyFill="1" applyBorder="1" applyAlignment="1">
      <alignment vertical="center" wrapText="1"/>
    </xf>
    <xf numFmtId="3" fontId="10" fillId="0" borderId="10" xfId="0" applyNumberFormat="1" applyFont="1" applyFill="1" applyBorder="1" applyAlignment="1">
      <alignment horizontal="center" vertical="center"/>
    </xf>
    <xf numFmtId="172" fontId="9" fillId="0" borderId="10"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174" fontId="9" fillId="0" borderId="10" xfId="0" applyNumberFormat="1" applyFont="1" applyFill="1" applyBorder="1" applyAlignment="1">
      <alignment horizontal="center" vertical="center"/>
    </xf>
    <xf numFmtId="3" fontId="9" fillId="0" borderId="10" xfId="0" applyNumberFormat="1" applyFont="1" applyFill="1" applyBorder="1" applyAlignment="1">
      <alignment/>
    </xf>
    <xf numFmtId="0" fontId="9" fillId="0" borderId="10" xfId="0" applyFont="1" applyFill="1" applyBorder="1" applyAlignment="1">
      <alignment/>
    </xf>
    <xf numFmtId="0" fontId="9" fillId="0" borderId="10" xfId="0" applyFont="1" applyFill="1" applyBorder="1" applyAlignment="1">
      <alignment vertical="center"/>
    </xf>
    <xf numFmtId="3" fontId="9" fillId="0" borderId="10" xfId="0" applyNumberFormat="1" applyFont="1" applyFill="1" applyBorder="1" applyAlignment="1">
      <alignment horizontal="center" vertical="top" wrapText="1"/>
    </xf>
    <xf numFmtId="3" fontId="9" fillId="0" borderId="10" xfId="54" applyNumberFormat="1" applyFont="1" applyFill="1" applyBorder="1" applyAlignment="1" applyProtection="1">
      <alignment horizontal="center" vertical="center" wrapText="1"/>
      <protection hidden="1"/>
    </xf>
    <xf numFmtId="3" fontId="9" fillId="0" borderId="10" xfId="0" applyNumberFormat="1" applyFont="1" applyFill="1" applyBorder="1" applyAlignment="1">
      <alignment horizontal="center" vertical="top"/>
    </xf>
    <xf numFmtId="3" fontId="17" fillId="0" borderId="10" xfId="0" applyNumberFormat="1" applyFont="1" applyFill="1" applyBorder="1" applyAlignment="1">
      <alignment horizontal="center" vertical="center" wrapText="1"/>
    </xf>
    <xf numFmtId="0" fontId="62" fillId="0"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3" fontId="7" fillId="0" borderId="10" xfId="0" applyNumberFormat="1" applyFont="1" applyFill="1" applyBorder="1" applyAlignment="1">
      <alignment horizontal="center" vertical="center"/>
    </xf>
    <xf numFmtId="172" fontId="7" fillId="0" borderId="10" xfId="0" applyNumberFormat="1" applyFont="1" applyFill="1" applyBorder="1" applyAlignment="1">
      <alignment horizontal="center" vertical="center"/>
    </xf>
    <xf numFmtId="0" fontId="14" fillId="0" borderId="10" xfId="0" applyFont="1" applyFill="1" applyBorder="1" applyAlignment="1">
      <alignment horizontal="left" vertical="center" wrapText="1"/>
    </xf>
    <xf numFmtId="3" fontId="9" fillId="0" borderId="10" xfId="0" applyNumberFormat="1" applyFont="1" applyFill="1" applyBorder="1" applyAlignment="1">
      <alignment horizontal="center" vertical="center"/>
    </xf>
    <xf numFmtId="0" fontId="14" fillId="0" borderId="10" xfId="65" applyFont="1" applyFill="1" applyBorder="1" applyAlignment="1">
      <alignment horizontal="left" vertical="center" wrapText="1"/>
      <protection/>
    </xf>
    <xf numFmtId="0" fontId="12" fillId="0" borderId="10" xfId="0" applyFont="1" applyFill="1" applyBorder="1" applyAlignment="1">
      <alignment horizontal="center" vertical="top" wrapText="1"/>
    </xf>
    <xf numFmtId="0" fontId="12" fillId="13" borderId="10" xfId="0" applyFont="1" applyFill="1" applyBorder="1" applyAlignment="1">
      <alignment horizontal="center" vertical="center" wrapText="1"/>
    </xf>
    <xf numFmtId="0" fontId="12" fillId="13"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49" fontId="62" fillId="0" borderId="10" xfId="0" applyNumberFormat="1" applyFont="1" applyFill="1" applyBorder="1" applyAlignment="1">
      <alignment horizontal="left" vertical="center" wrapText="1"/>
    </xf>
    <xf numFmtId="2" fontId="62" fillId="0" borderId="10" xfId="0" applyNumberFormat="1" applyFont="1" applyFill="1" applyBorder="1" applyAlignment="1">
      <alignment horizontal="left" vertical="center" wrapText="1"/>
    </xf>
    <xf numFmtId="0" fontId="14" fillId="0" borderId="10" xfId="0" applyNumberFormat="1" applyFont="1" applyFill="1" applyBorder="1" applyAlignment="1">
      <alignment horizontal="left" vertical="center" wrapText="1"/>
    </xf>
    <xf numFmtId="0" fontId="16" fillId="0" borderId="10" xfId="0" applyFont="1" applyFill="1" applyBorder="1" applyAlignment="1">
      <alignment horizontal="left" vertical="center" wrapText="1"/>
    </xf>
    <xf numFmtId="0" fontId="14" fillId="34" borderId="11" xfId="0" applyFont="1" applyFill="1" applyBorder="1" applyAlignment="1">
      <alignment horizontal="left" vertical="center" wrapText="1"/>
    </xf>
    <xf numFmtId="0" fontId="14" fillId="34" borderId="12" xfId="0" applyFont="1" applyFill="1" applyBorder="1" applyAlignment="1">
      <alignment horizontal="left" vertical="center" wrapText="1"/>
    </xf>
    <xf numFmtId="0" fontId="14" fillId="34" borderId="13" xfId="0" applyFont="1" applyFill="1" applyBorder="1" applyAlignment="1">
      <alignment horizontal="left" vertical="center" wrapText="1"/>
    </xf>
    <xf numFmtId="3" fontId="7"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3" fontId="14" fillId="0" borderId="10" xfId="0" applyNumberFormat="1" applyFont="1" applyFill="1" applyBorder="1" applyAlignment="1">
      <alignment horizontal="left" vertical="center" wrapText="1"/>
    </xf>
    <xf numFmtId="0" fontId="22" fillId="0" borderId="1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2 4" xfId="57"/>
    <cellStyle name="Обычный 2 5" xfId="58"/>
    <cellStyle name="Обычный 2 5 2" xfId="59"/>
    <cellStyle name="Обычный 2 6" xfId="60"/>
    <cellStyle name="Обычный 2 6 2" xfId="61"/>
    <cellStyle name="Обычный 2 7" xfId="62"/>
    <cellStyle name="Обычный 2 8" xfId="63"/>
    <cellStyle name="Обычный 3" xfId="64"/>
    <cellStyle name="Обычный 3 2" xfId="65"/>
    <cellStyle name="Обычный 4" xfId="66"/>
    <cellStyle name="Обычный 4 3" xfId="67"/>
    <cellStyle name="Обычный 6" xfId="68"/>
    <cellStyle name="Обычный 6 2" xfId="69"/>
    <cellStyle name="Обычный 8_Реестр бюджета" xfId="70"/>
    <cellStyle name="Followed Hyperlink" xfId="71"/>
    <cellStyle name="Плохой" xfId="72"/>
    <cellStyle name="Пояснение" xfId="73"/>
    <cellStyle name="Примечание" xfId="74"/>
    <cellStyle name="Percent" xfId="75"/>
    <cellStyle name="Связанная ячейка" xfId="76"/>
    <cellStyle name="Стиль 1" xfId="77"/>
    <cellStyle name="Текст предупреждения" xfId="78"/>
    <cellStyle name="Тысячи [0]_Экономическая_классиф" xfId="79"/>
    <cellStyle name="Тысячи_Экономическая_классиф" xfId="80"/>
    <cellStyle name="Comma" xfId="81"/>
    <cellStyle name="Comma [0]" xfId="82"/>
    <cellStyle name="Финансовый 2" xfId="83"/>
    <cellStyle name="Хороший"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hareprint\svodbudget\&#1041;&#1070;&#1044;&#1046;&#1045;&#1058;%202012-2014\&#1048;&#1047;&#1052;&#1045;&#1053;&#1045;&#1053;&#1048;&#1071;%20&#1041;&#1070;&#1044;&#1046;&#1045;&#1058;&#1040;%202012-2014\7.%20&#1048;&#1047;&#1052;&#1045;&#1053;&#1045;&#1053;&#1048;&#1071;%20&#1041;&#1070;&#1044;&#1046;&#1045;&#1058;&#1040;%202012-2014%20(&#1072;&#1074;&#1075;&#1091;&#1089;&#1090;%202012)\&#1055;&#1077;&#1088;&#1077;&#1088;&#1072;&#1089;&#1087;&#1088;&#1077;&#1076;&#1077;&#1083;&#1077;&#1085;&#1080;&#107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6%20&#1075;&#1086;&#1076;\&#1050;&#1086;&#1084;&#1087;&#1083;&#1077;&#1082;&#1090;&#1086;&#1074;&#1072;&#1085;&#1080;&#1077;%20&#1086;&#1090;%2013.01\&#1048;&#1085;&#1092;&#1086;&#1088;&#1084;&#1072;&#1094;&#1080;&#1103;%20&#1086;%20&#1087;&#1077;&#1088;&#1077;&#1088;&#1072;&#1089;&#1087;&#1088;&#1077;&#1076;&#1077;&#1083;&#1077;&#1085;&#1080;&#1080;%20&#1089;&#1088;&#1077;&#1076;&#1089;&#1090;&#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ерераспределение 28.08."/>
      <sheetName val="Перераспределение 27.08."/>
      <sheetName val="Перераспределение  после БК"/>
      <sheetName val="Перераспределение 23.08."/>
      <sheetName val="#ССЫЛК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 6"/>
      <sheetName val="Пр. 6 Дина 15.01"/>
      <sheetName val="Дина свод 19.01.2016"/>
      <sheetName val="кл.рук."/>
      <sheetName val="метод"/>
      <sheetName val="5-ки"/>
    </sheetNames>
    <sheetDataSet>
      <sheetData sheetId="1">
        <row r="191">
          <cell r="M191">
            <v>-700000</v>
          </cell>
        </row>
        <row r="196">
          <cell r="M196">
            <v>627000</v>
          </cell>
        </row>
        <row r="204">
          <cell r="M204">
            <v>-9512000</v>
          </cell>
        </row>
        <row r="206">
          <cell r="M206">
            <v>3434000</v>
          </cell>
        </row>
        <row r="214">
          <cell r="M214">
            <v>235796</v>
          </cell>
        </row>
        <row r="218">
          <cell r="M218">
            <v>-1510000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sheetPr>
  <dimension ref="A1:N207"/>
  <sheetViews>
    <sheetView showZeros="0" tabSelected="1" view="pageBreakPreview" zoomScale="40" zoomScaleNormal="10" zoomScaleSheetLayoutView="40" workbookViewId="0" topLeftCell="A1">
      <pane ySplit="5" topLeftCell="A206" activePane="bottomLeft" state="frozen"/>
      <selection pane="topLeft" activeCell="A1" sqref="A1"/>
      <selection pane="bottomLeft" activeCell="B105" sqref="B105"/>
    </sheetView>
  </sheetViews>
  <sheetFormatPr defaultColWidth="9.125" defaultRowHeight="12.75"/>
  <cols>
    <col min="1" max="1" width="5.50390625" style="1" customWidth="1"/>
    <col min="2" max="2" width="88.625" style="17" customWidth="1"/>
    <col min="3" max="8" width="19.625" style="2" customWidth="1"/>
    <col min="9" max="9" width="81.50390625" style="37" customWidth="1"/>
    <col min="10" max="16384" width="9.125" style="3" customWidth="1"/>
  </cols>
  <sheetData>
    <row r="1" ht="30.75" customHeight="1">
      <c r="I1" s="31" t="s">
        <v>221</v>
      </c>
    </row>
    <row r="2" spans="1:9" ht="55.5" customHeight="1">
      <c r="A2" s="83" t="s">
        <v>9</v>
      </c>
      <c r="B2" s="83"/>
      <c r="C2" s="83"/>
      <c r="D2" s="83"/>
      <c r="E2" s="83"/>
      <c r="F2" s="83"/>
      <c r="G2" s="83"/>
      <c r="H2" s="83"/>
      <c r="I2" s="83"/>
    </row>
    <row r="3" spans="1:9" ht="31.5" customHeight="1">
      <c r="A3" s="4"/>
      <c r="B3" s="18"/>
      <c r="C3" s="5"/>
      <c r="D3" s="5"/>
      <c r="E3" s="5"/>
      <c r="F3" s="5"/>
      <c r="G3" s="5"/>
      <c r="H3" s="5"/>
      <c r="I3" s="31" t="s">
        <v>0</v>
      </c>
    </row>
    <row r="4" spans="1:9" ht="28.5" customHeight="1">
      <c r="A4" s="84" t="s">
        <v>1</v>
      </c>
      <c r="B4" s="78" t="s">
        <v>2</v>
      </c>
      <c r="C4" s="77" t="s">
        <v>5</v>
      </c>
      <c r="D4" s="77" t="s">
        <v>6</v>
      </c>
      <c r="E4" s="77" t="s">
        <v>10</v>
      </c>
      <c r="F4" s="77" t="s">
        <v>7</v>
      </c>
      <c r="G4" s="77" t="s">
        <v>11</v>
      </c>
      <c r="H4" s="77" t="s">
        <v>12</v>
      </c>
      <c r="I4" s="78" t="s">
        <v>3</v>
      </c>
    </row>
    <row r="5" spans="1:9" ht="78.75" customHeight="1">
      <c r="A5" s="84"/>
      <c r="B5" s="78"/>
      <c r="C5" s="77"/>
      <c r="D5" s="77"/>
      <c r="E5" s="77"/>
      <c r="F5" s="77"/>
      <c r="G5" s="77"/>
      <c r="H5" s="77"/>
      <c r="I5" s="78"/>
    </row>
    <row r="6" spans="1:9" ht="41.25">
      <c r="A6" s="65" t="s">
        <v>25</v>
      </c>
      <c r="B6" s="66"/>
      <c r="C6" s="66"/>
      <c r="D6" s="66"/>
      <c r="E6" s="66"/>
      <c r="F6" s="66"/>
      <c r="G6" s="66"/>
      <c r="H6" s="66"/>
      <c r="I6" s="66"/>
    </row>
    <row r="7" spans="1:9" s="6" customFormat="1" ht="126.75">
      <c r="A7" s="67">
        <v>1</v>
      </c>
      <c r="B7" s="20" t="s">
        <v>13</v>
      </c>
      <c r="C7" s="38">
        <v>6000</v>
      </c>
      <c r="D7" s="38"/>
      <c r="E7" s="39"/>
      <c r="F7" s="39"/>
      <c r="G7" s="38"/>
      <c r="H7" s="38"/>
      <c r="I7" s="61" t="s">
        <v>112</v>
      </c>
    </row>
    <row r="8" spans="1:9" s="6" customFormat="1" ht="190.5">
      <c r="A8" s="67"/>
      <c r="B8" s="21" t="s">
        <v>14</v>
      </c>
      <c r="C8" s="38"/>
      <c r="D8" s="38">
        <v>6000</v>
      </c>
      <c r="E8" s="39"/>
      <c r="F8" s="39"/>
      <c r="G8" s="39"/>
      <c r="H8" s="39"/>
      <c r="I8" s="61"/>
    </row>
    <row r="9" spans="1:9" s="6" customFormat="1" ht="63">
      <c r="A9" s="67">
        <v>2</v>
      </c>
      <c r="B9" s="20" t="s">
        <v>58</v>
      </c>
      <c r="C9" s="38">
        <v>173.566</v>
      </c>
      <c r="D9" s="38"/>
      <c r="E9" s="39"/>
      <c r="F9" s="39"/>
      <c r="G9" s="39"/>
      <c r="H9" s="39"/>
      <c r="I9" s="61" t="s">
        <v>113</v>
      </c>
    </row>
    <row r="10" spans="1:9" s="6" customFormat="1" ht="95.25">
      <c r="A10" s="67"/>
      <c r="B10" s="20" t="s">
        <v>59</v>
      </c>
      <c r="C10" s="38"/>
      <c r="D10" s="38">
        <v>173.566</v>
      </c>
      <c r="E10" s="39"/>
      <c r="F10" s="39"/>
      <c r="G10" s="39"/>
      <c r="H10" s="39"/>
      <c r="I10" s="61"/>
    </row>
    <row r="11" spans="1:9" s="6" customFormat="1" ht="95.25">
      <c r="A11" s="67">
        <v>3</v>
      </c>
      <c r="B11" s="20" t="s">
        <v>74</v>
      </c>
      <c r="C11" s="38"/>
      <c r="D11" s="38">
        <v>4451.6</v>
      </c>
      <c r="E11" s="39"/>
      <c r="F11" s="39"/>
      <c r="G11" s="38"/>
      <c r="H11" s="38"/>
      <c r="I11" s="61" t="s">
        <v>212</v>
      </c>
    </row>
    <row r="12" spans="1:9" s="6" customFormat="1" ht="126.75">
      <c r="A12" s="67"/>
      <c r="B12" s="20" t="s">
        <v>75</v>
      </c>
      <c r="C12" s="38"/>
      <c r="D12" s="38">
        <v>513</v>
      </c>
      <c r="E12" s="39"/>
      <c r="F12" s="39"/>
      <c r="G12" s="38"/>
      <c r="H12" s="38"/>
      <c r="I12" s="61"/>
    </row>
    <row r="13" spans="1:9" s="6" customFormat="1" ht="159">
      <c r="A13" s="67"/>
      <c r="B13" s="20" t="s">
        <v>157</v>
      </c>
      <c r="C13" s="38"/>
      <c r="D13" s="38">
        <v>3000</v>
      </c>
      <c r="E13" s="39"/>
      <c r="F13" s="39"/>
      <c r="G13" s="38"/>
      <c r="H13" s="38"/>
      <c r="I13" s="61"/>
    </row>
    <row r="14" spans="1:9" s="6" customFormat="1" ht="126.75">
      <c r="A14" s="67"/>
      <c r="B14" s="20" t="s">
        <v>262</v>
      </c>
      <c r="C14" s="59"/>
      <c r="D14" s="38">
        <v>4700</v>
      </c>
      <c r="E14" s="60"/>
      <c r="F14" s="60"/>
      <c r="G14" s="59"/>
      <c r="H14" s="59"/>
      <c r="I14" s="61"/>
    </row>
    <row r="15" spans="1:9" s="6" customFormat="1" ht="222">
      <c r="A15" s="67"/>
      <c r="B15" s="20" t="s">
        <v>76</v>
      </c>
      <c r="C15" s="38">
        <f>+D11+D12+D13+D14</f>
        <v>12664.6</v>
      </c>
      <c r="D15" s="38"/>
      <c r="E15" s="39"/>
      <c r="F15" s="39"/>
      <c r="G15" s="38"/>
      <c r="H15" s="38"/>
      <c r="I15" s="61"/>
    </row>
    <row r="16" spans="1:9" s="6" customFormat="1" ht="31.5">
      <c r="A16" s="64" t="s">
        <v>4</v>
      </c>
      <c r="B16" s="64"/>
      <c r="C16" s="40">
        <f>C7+C8+C9+C10+C11+C12+C13+C15</f>
        <v>18838.166</v>
      </c>
      <c r="D16" s="40">
        <f>D7+D8+D9+D10+D11+D12+D13+D14+D15</f>
        <v>18838.166</v>
      </c>
      <c r="E16" s="40">
        <f>E7+E8+E9+E10+E11+E12+E13+E15</f>
        <v>0</v>
      </c>
      <c r="F16" s="40">
        <f>F7+F8+F9+F10+F11+F12+F13+F15</f>
        <v>0</v>
      </c>
      <c r="G16" s="40">
        <f>G7+G8+G9+G10+G11+G12+G13+G15</f>
        <v>0</v>
      </c>
      <c r="H16" s="40">
        <f>H7+H8+H9+H10+H11+H12+H13+H15</f>
        <v>0</v>
      </c>
      <c r="I16" s="32"/>
    </row>
    <row r="17" spans="1:9" s="6" customFormat="1" ht="24">
      <c r="A17" s="65" t="s">
        <v>56</v>
      </c>
      <c r="B17" s="66"/>
      <c r="C17" s="66"/>
      <c r="D17" s="66"/>
      <c r="E17" s="66"/>
      <c r="F17" s="66"/>
      <c r="G17" s="66"/>
      <c r="H17" s="66"/>
      <c r="I17" s="66"/>
    </row>
    <row r="18" spans="1:9" s="6" customFormat="1" ht="126.75">
      <c r="A18" s="67">
        <v>1</v>
      </c>
      <c r="B18" s="20" t="s">
        <v>253</v>
      </c>
      <c r="C18" s="38">
        <v>200</v>
      </c>
      <c r="D18" s="38"/>
      <c r="E18" s="39">
        <v>100</v>
      </c>
      <c r="F18" s="39"/>
      <c r="G18" s="39">
        <v>100</v>
      </c>
      <c r="H18" s="39"/>
      <c r="I18" s="61" t="s">
        <v>114</v>
      </c>
    </row>
    <row r="19" spans="1:9" s="6" customFormat="1" ht="126.75">
      <c r="A19" s="67"/>
      <c r="B19" s="21" t="s">
        <v>254</v>
      </c>
      <c r="C19" s="38"/>
      <c r="D19" s="38">
        <v>200</v>
      </c>
      <c r="E19" s="39"/>
      <c r="F19" s="39">
        <v>100</v>
      </c>
      <c r="G19" s="39"/>
      <c r="H19" s="39">
        <v>100</v>
      </c>
      <c r="I19" s="61"/>
    </row>
    <row r="20" spans="1:9" s="6" customFormat="1" ht="159">
      <c r="A20" s="12">
        <v>2</v>
      </c>
      <c r="B20" s="20" t="s">
        <v>255</v>
      </c>
      <c r="C20" s="38"/>
      <c r="D20" s="38">
        <v>19261.722</v>
      </c>
      <c r="E20" s="39"/>
      <c r="F20" s="39"/>
      <c r="G20" s="39"/>
      <c r="H20" s="39"/>
      <c r="I20" s="24" t="s">
        <v>212</v>
      </c>
    </row>
    <row r="21" spans="1:9" s="6" customFormat="1" ht="126.75">
      <c r="A21" s="12">
        <v>3</v>
      </c>
      <c r="B21" s="20" t="s">
        <v>256</v>
      </c>
      <c r="C21" s="38">
        <v>622448.421</v>
      </c>
      <c r="D21" s="38"/>
      <c r="E21" s="39"/>
      <c r="F21" s="39"/>
      <c r="G21" s="39"/>
      <c r="H21" s="39"/>
      <c r="I21" s="61" t="s">
        <v>111</v>
      </c>
    </row>
    <row r="22" spans="1:9" s="6" customFormat="1" ht="159">
      <c r="A22" s="12">
        <v>4</v>
      </c>
      <c r="B22" s="20" t="s">
        <v>257</v>
      </c>
      <c r="C22" s="38">
        <v>280639.102</v>
      </c>
      <c r="D22" s="38"/>
      <c r="E22" s="39"/>
      <c r="F22" s="39"/>
      <c r="G22" s="39"/>
      <c r="H22" s="39"/>
      <c r="I22" s="61"/>
    </row>
    <row r="23" spans="1:9" s="6" customFormat="1" ht="159">
      <c r="A23" s="12">
        <v>5</v>
      </c>
      <c r="B23" s="20" t="s">
        <v>258</v>
      </c>
      <c r="C23" s="38"/>
      <c r="D23" s="38">
        <v>142743.417</v>
      </c>
      <c r="E23" s="39"/>
      <c r="F23" s="39"/>
      <c r="G23" s="39"/>
      <c r="H23" s="39"/>
      <c r="I23" s="79" t="s">
        <v>123</v>
      </c>
    </row>
    <row r="24" spans="1:9" s="6" customFormat="1" ht="126.75">
      <c r="A24" s="12">
        <v>6</v>
      </c>
      <c r="B24" s="20" t="s">
        <v>259</v>
      </c>
      <c r="C24" s="38"/>
      <c r="D24" s="38">
        <v>1270</v>
      </c>
      <c r="E24" s="39"/>
      <c r="F24" s="39"/>
      <c r="G24" s="39"/>
      <c r="H24" s="39"/>
      <c r="I24" s="79"/>
    </row>
    <row r="25" spans="1:9" s="6" customFormat="1" ht="126.75">
      <c r="A25" s="12">
        <v>7</v>
      </c>
      <c r="B25" s="20" t="s">
        <v>260</v>
      </c>
      <c r="C25" s="38"/>
      <c r="D25" s="38">
        <f>1296033.854-1082119</f>
        <v>213914.85400000005</v>
      </c>
      <c r="E25" s="39"/>
      <c r="F25" s="39"/>
      <c r="G25" s="39"/>
      <c r="H25" s="39"/>
      <c r="I25" s="33" t="s">
        <v>91</v>
      </c>
    </row>
    <row r="26" spans="1:9" s="6" customFormat="1" ht="190.5">
      <c r="A26" s="12">
        <v>8</v>
      </c>
      <c r="B26" s="20" t="s">
        <v>261</v>
      </c>
      <c r="C26" s="38">
        <v>202241.93</v>
      </c>
      <c r="D26" s="38"/>
      <c r="E26" s="39"/>
      <c r="F26" s="39"/>
      <c r="G26" s="39"/>
      <c r="H26" s="39"/>
      <c r="I26" s="33" t="s">
        <v>245</v>
      </c>
    </row>
    <row r="27" spans="1:9" s="6" customFormat="1" ht="95.25">
      <c r="A27" s="12">
        <v>9</v>
      </c>
      <c r="B27" s="20" t="s">
        <v>115</v>
      </c>
      <c r="C27" s="38"/>
      <c r="D27" s="38">
        <v>728139.46</v>
      </c>
      <c r="E27" s="39"/>
      <c r="F27" s="39"/>
      <c r="G27" s="39"/>
      <c r="H27" s="39"/>
      <c r="I27" s="33" t="s">
        <v>124</v>
      </c>
    </row>
    <row r="28" spans="1:9" s="6" customFormat="1" ht="30.75">
      <c r="A28" s="64" t="s">
        <v>4</v>
      </c>
      <c r="B28" s="64"/>
      <c r="C28" s="40">
        <f aca="true" t="shared" si="0" ref="C28:H28">SUM(C18:C27)</f>
        <v>1105529.453</v>
      </c>
      <c r="D28" s="40">
        <f t="shared" si="0"/>
        <v>1105529.453</v>
      </c>
      <c r="E28" s="40">
        <f t="shared" si="0"/>
        <v>100</v>
      </c>
      <c r="F28" s="40">
        <f t="shared" si="0"/>
        <v>100</v>
      </c>
      <c r="G28" s="40">
        <f t="shared" si="0"/>
        <v>100</v>
      </c>
      <c r="H28" s="40">
        <f t="shared" si="0"/>
        <v>100</v>
      </c>
      <c r="I28" s="34"/>
    </row>
    <row r="29" spans="1:9" s="6" customFormat="1" ht="24">
      <c r="A29" s="65" t="s">
        <v>36</v>
      </c>
      <c r="B29" s="66"/>
      <c r="C29" s="66"/>
      <c r="D29" s="66"/>
      <c r="E29" s="66"/>
      <c r="F29" s="66"/>
      <c r="G29" s="66"/>
      <c r="H29" s="66"/>
      <c r="I29" s="66"/>
    </row>
    <row r="30" spans="1:9" s="6" customFormat="1" ht="94.5" customHeight="1">
      <c r="A30" s="12">
        <v>1</v>
      </c>
      <c r="B30" s="20" t="s">
        <v>37</v>
      </c>
      <c r="C30" s="38">
        <v>771.9</v>
      </c>
      <c r="D30" s="38"/>
      <c r="E30" s="38">
        <v>771.9</v>
      </c>
      <c r="F30" s="38"/>
      <c r="G30" s="38">
        <v>771.9</v>
      </c>
      <c r="H30" s="38"/>
      <c r="I30" s="61" t="s">
        <v>116</v>
      </c>
    </row>
    <row r="31" spans="1:9" s="6" customFormat="1" ht="63">
      <c r="A31" s="12">
        <v>2</v>
      </c>
      <c r="B31" s="20" t="s">
        <v>38</v>
      </c>
      <c r="C31" s="38">
        <v>500</v>
      </c>
      <c r="D31" s="38"/>
      <c r="E31" s="38">
        <v>500</v>
      </c>
      <c r="F31" s="38"/>
      <c r="G31" s="38">
        <v>500</v>
      </c>
      <c r="H31" s="38"/>
      <c r="I31" s="61"/>
    </row>
    <row r="32" spans="1:9" s="6" customFormat="1" ht="95.25">
      <c r="A32" s="12">
        <v>3</v>
      </c>
      <c r="B32" s="20" t="s">
        <v>39</v>
      </c>
      <c r="C32" s="38">
        <v>44374.91137</v>
      </c>
      <c r="D32" s="38"/>
      <c r="E32" s="38">
        <v>44374.91137</v>
      </c>
      <c r="F32" s="38"/>
      <c r="G32" s="38">
        <v>44374.91137</v>
      </c>
      <c r="H32" s="38"/>
      <c r="I32" s="61"/>
    </row>
    <row r="33" spans="1:9" s="6" customFormat="1" ht="190.5">
      <c r="A33" s="12">
        <v>4</v>
      </c>
      <c r="B33" s="20" t="s">
        <v>40</v>
      </c>
      <c r="C33" s="38"/>
      <c r="D33" s="38">
        <v>9967.33647</v>
      </c>
      <c r="E33" s="38"/>
      <c r="F33" s="38">
        <v>9967.33647</v>
      </c>
      <c r="G33" s="38"/>
      <c r="H33" s="38">
        <v>9967.33647</v>
      </c>
      <c r="I33" s="61"/>
    </row>
    <row r="34" spans="1:9" s="6" customFormat="1" ht="95.25">
      <c r="A34" s="12">
        <v>5</v>
      </c>
      <c r="B34" s="20" t="s">
        <v>41</v>
      </c>
      <c r="C34" s="38"/>
      <c r="D34" s="38">
        <v>16271.672</v>
      </c>
      <c r="E34" s="38"/>
      <c r="F34" s="38">
        <v>16271.672</v>
      </c>
      <c r="G34" s="38"/>
      <c r="H34" s="38">
        <v>16271.672</v>
      </c>
      <c r="I34" s="61"/>
    </row>
    <row r="35" spans="1:9" s="6" customFormat="1" ht="190.5">
      <c r="A35" s="12">
        <v>6</v>
      </c>
      <c r="B35" s="20" t="s">
        <v>42</v>
      </c>
      <c r="C35" s="38"/>
      <c r="D35" s="38">
        <v>18204.2799</v>
      </c>
      <c r="E35" s="38"/>
      <c r="F35" s="38">
        <v>18204.2799</v>
      </c>
      <c r="G35" s="38"/>
      <c r="H35" s="38">
        <v>18204.2799</v>
      </c>
      <c r="I35" s="61"/>
    </row>
    <row r="36" spans="1:9" s="6" customFormat="1" ht="95.25">
      <c r="A36" s="12">
        <v>7</v>
      </c>
      <c r="B36" s="20" t="s">
        <v>43</v>
      </c>
      <c r="C36" s="38"/>
      <c r="D36" s="38">
        <v>1203.523</v>
      </c>
      <c r="E36" s="38"/>
      <c r="F36" s="38">
        <v>1203.523</v>
      </c>
      <c r="G36" s="38"/>
      <c r="H36" s="38">
        <v>1203.523</v>
      </c>
      <c r="I36" s="61"/>
    </row>
    <row r="37" spans="1:9" s="6" customFormat="1" ht="318">
      <c r="A37" s="12">
        <v>8</v>
      </c>
      <c r="B37" s="22" t="s">
        <v>53</v>
      </c>
      <c r="C37" s="38">
        <v>391</v>
      </c>
      <c r="D37" s="38"/>
      <c r="E37" s="38"/>
      <c r="F37" s="38"/>
      <c r="G37" s="38"/>
      <c r="H37" s="38"/>
      <c r="I37" s="61" t="s">
        <v>117</v>
      </c>
    </row>
    <row r="38" spans="1:9" s="6" customFormat="1" ht="409.5">
      <c r="A38" s="12">
        <v>9</v>
      </c>
      <c r="B38" s="22" t="s">
        <v>54</v>
      </c>
      <c r="C38" s="38"/>
      <c r="D38" s="38">
        <v>391</v>
      </c>
      <c r="E38" s="38"/>
      <c r="F38" s="38"/>
      <c r="G38" s="38"/>
      <c r="H38" s="38"/>
      <c r="I38" s="61"/>
    </row>
    <row r="39" spans="1:9" s="7" customFormat="1" ht="409.5">
      <c r="A39" s="12">
        <v>10</v>
      </c>
      <c r="B39" s="22" t="s">
        <v>60</v>
      </c>
      <c r="C39" s="38">
        <v>3327</v>
      </c>
      <c r="D39" s="38"/>
      <c r="E39" s="38"/>
      <c r="F39" s="38"/>
      <c r="G39" s="38"/>
      <c r="H39" s="38"/>
      <c r="I39" s="24" t="s">
        <v>118</v>
      </c>
    </row>
    <row r="40" spans="1:9" s="7" customFormat="1" ht="63">
      <c r="A40" s="12">
        <v>11</v>
      </c>
      <c r="B40" s="22" t="s">
        <v>158</v>
      </c>
      <c r="C40" s="55"/>
      <c r="D40" s="38">
        <f>440+2105</f>
        <v>2545</v>
      </c>
      <c r="E40" s="38"/>
      <c r="F40" s="38"/>
      <c r="G40" s="38"/>
      <c r="H40" s="38"/>
      <c r="I40" s="61" t="s">
        <v>207</v>
      </c>
    </row>
    <row r="41" spans="1:9" s="7" customFormat="1" ht="95.25">
      <c r="A41" s="12">
        <v>12</v>
      </c>
      <c r="B41" s="22" t="s">
        <v>159</v>
      </c>
      <c r="C41" s="38"/>
      <c r="D41" s="38">
        <v>782</v>
      </c>
      <c r="E41" s="38"/>
      <c r="F41" s="38"/>
      <c r="G41" s="38"/>
      <c r="H41" s="38"/>
      <c r="I41" s="61"/>
    </row>
    <row r="42" spans="1:9" s="7" customFormat="1" ht="190.5">
      <c r="A42" s="12">
        <v>13</v>
      </c>
      <c r="B42" s="22" t="s">
        <v>160</v>
      </c>
      <c r="C42" s="38">
        <v>50</v>
      </c>
      <c r="D42" s="38"/>
      <c r="E42" s="38"/>
      <c r="F42" s="38"/>
      <c r="G42" s="38"/>
      <c r="H42" s="38"/>
      <c r="I42" s="24" t="s">
        <v>61</v>
      </c>
    </row>
    <row r="43" spans="1:9" s="7" customFormat="1" ht="95.25">
      <c r="A43" s="12">
        <v>14</v>
      </c>
      <c r="B43" s="22" t="s">
        <v>161</v>
      </c>
      <c r="C43" s="38"/>
      <c r="D43" s="38">
        <v>50</v>
      </c>
      <c r="E43" s="38"/>
      <c r="F43" s="38"/>
      <c r="G43" s="38"/>
      <c r="H43" s="38"/>
      <c r="I43" s="24" t="s">
        <v>119</v>
      </c>
    </row>
    <row r="44" spans="1:9" s="7" customFormat="1" ht="159">
      <c r="A44" s="12">
        <v>15</v>
      </c>
      <c r="B44" s="23" t="s">
        <v>162</v>
      </c>
      <c r="C44" s="38">
        <f>D45+D46+D47</f>
        <v>76946.076</v>
      </c>
      <c r="D44" s="38"/>
      <c r="E44" s="38"/>
      <c r="F44" s="38"/>
      <c r="G44" s="38"/>
      <c r="H44" s="38"/>
      <c r="I44" s="26" t="s">
        <v>163</v>
      </c>
    </row>
    <row r="45" spans="1:9" s="7" customFormat="1" ht="126.75">
      <c r="A45" s="12">
        <v>16</v>
      </c>
      <c r="B45" s="24" t="s">
        <v>88</v>
      </c>
      <c r="C45" s="38"/>
      <c r="D45" s="38">
        <v>22563.4</v>
      </c>
      <c r="E45" s="38"/>
      <c r="F45" s="38"/>
      <c r="G45" s="38"/>
      <c r="H45" s="38"/>
      <c r="I45" s="24" t="s">
        <v>180</v>
      </c>
    </row>
    <row r="46" spans="1:9" s="7" customFormat="1" ht="126.75">
      <c r="A46" s="12">
        <v>17</v>
      </c>
      <c r="B46" s="20" t="s">
        <v>89</v>
      </c>
      <c r="C46" s="38"/>
      <c r="D46" s="38">
        <v>51231.7</v>
      </c>
      <c r="E46" s="38"/>
      <c r="F46" s="38"/>
      <c r="G46" s="38"/>
      <c r="H46" s="38"/>
      <c r="I46" s="26" t="s">
        <v>208</v>
      </c>
    </row>
    <row r="47" spans="1:9" s="7" customFormat="1" ht="285">
      <c r="A47" s="12">
        <v>18</v>
      </c>
      <c r="B47" s="20" t="s">
        <v>224</v>
      </c>
      <c r="C47" s="38"/>
      <c r="D47" s="38">
        <f>556.315+2594.661</f>
        <v>3150.976</v>
      </c>
      <c r="E47" s="38"/>
      <c r="F47" s="38"/>
      <c r="G47" s="38"/>
      <c r="H47" s="38"/>
      <c r="I47" s="26" t="s">
        <v>209</v>
      </c>
    </row>
    <row r="48" spans="1:9" s="8" customFormat="1" ht="30.75">
      <c r="A48" s="64" t="s">
        <v>4</v>
      </c>
      <c r="B48" s="64"/>
      <c r="C48" s="40">
        <f aca="true" t="shared" si="1" ref="C48:H48">C30+C31+C32+C33+C34+C35+C36+C37+C38+C39+C40+C41+C42+C43+C44+C45+C46+C47</f>
        <v>126360.88737000001</v>
      </c>
      <c r="D48" s="40">
        <f t="shared" si="1"/>
        <v>126360.88737</v>
      </c>
      <c r="E48" s="40">
        <f t="shared" si="1"/>
        <v>45646.81137</v>
      </c>
      <c r="F48" s="40">
        <f t="shared" si="1"/>
        <v>45646.81137</v>
      </c>
      <c r="G48" s="40">
        <f t="shared" si="1"/>
        <v>45646.81137</v>
      </c>
      <c r="H48" s="40">
        <f t="shared" si="1"/>
        <v>45646.81137</v>
      </c>
      <c r="I48" s="35"/>
    </row>
    <row r="49" spans="1:9" s="6" customFormat="1" ht="24">
      <c r="A49" s="65" t="s">
        <v>23</v>
      </c>
      <c r="B49" s="66"/>
      <c r="C49" s="66"/>
      <c r="D49" s="66"/>
      <c r="E49" s="66"/>
      <c r="F49" s="66"/>
      <c r="G49" s="66"/>
      <c r="H49" s="66"/>
      <c r="I49" s="66"/>
    </row>
    <row r="50" spans="1:9" s="6" customFormat="1" ht="95.25">
      <c r="A50" s="12">
        <v>1</v>
      </c>
      <c r="B50" s="20" t="s">
        <v>15</v>
      </c>
      <c r="C50" s="41"/>
      <c r="D50" s="41">
        <v>3828.796000000002</v>
      </c>
      <c r="E50" s="42"/>
      <c r="F50" s="42"/>
      <c r="G50" s="42"/>
      <c r="H50" s="42"/>
      <c r="I50" s="61" t="s">
        <v>16</v>
      </c>
    </row>
    <row r="51" spans="1:9" s="6" customFormat="1" ht="222">
      <c r="A51" s="12">
        <v>2</v>
      </c>
      <c r="B51" s="20" t="s">
        <v>17</v>
      </c>
      <c r="C51" s="41">
        <f>'[2]Пр. 6 Дина 15.01'!$M$196/1000</f>
        <v>627</v>
      </c>
      <c r="D51" s="41"/>
      <c r="E51" s="42"/>
      <c r="F51" s="42"/>
      <c r="G51" s="42"/>
      <c r="H51" s="42"/>
      <c r="I51" s="61"/>
    </row>
    <row r="52" spans="1:9" s="6" customFormat="1" ht="190.5">
      <c r="A52" s="12">
        <v>3</v>
      </c>
      <c r="B52" s="20" t="s">
        <v>18</v>
      </c>
      <c r="C52" s="41"/>
      <c r="D52" s="41">
        <f>-'[2]Пр. 6 Дина 15.01'!$M$191/1000</f>
        <v>700</v>
      </c>
      <c r="E52" s="42"/>
      <c r="F52" s="42"/>
      <c r="G52" s="42"/>
      <c r="H52" s="42"/>
      <c r="I52" s="61"/>
    </row>
    <row r="53" spans="1:9" s="6" customFormat="1" ht="222">
      <c r="A53" s="12">
        <v>4</v>
      </c>
      <c r="B53" s="20" t="s">
        <v>19</v>
      </c>
      <c r="C53" s="41"/>
      <c r="D53" s="41">
        <f>-'[2]Пр. 6 Дина 15.01'!$M$204/1000</f>
        <v>9512</v>
      </c>
      <c r="E53" s="42"/>
      <c r="F53" s="42"/>
      <c r="G53" s="42"/>
      <c r="H53" s="42"/>
      <c r="I53" s="61"/>
    </row>
    <row r="54" spans="1:9" s="6" customFormat="1" ht="95.25">
      <c r="A54" s="12">
        <v>5</v>
      </c>
      <c r="B54" s="20" t="s">
        <v>120</v>
      </c>
      <c r="C54" s="41">
        <f>'[2]Пр. 6 Дина 15.01'!$M$206/1000</f>
        <v>3434</v>
      </c>
      <c r="D54" s="41"/>
      <c r="E54" s="42"/>
      <c r="F54" s="42"/>
      <c r="G54" s="42"/>
      <c r="H54" s="42"/>
      <c r="I54" s="61" t="s">
        <v>16</v>
      </c>
    </row>
    <row r="55" spans="1:9" s="6" customFormat="1" ht="95.25">
      <c r="A55" s="12">
        <v>6</v>
      </c>
      <c r="B55" s="20" t="s">
        <v>20</v>
      </c>
      <c r="C55" s="41">
        <v>11653</v>
      </c>
      <c r="D55" s="41"/>
      <c r="E55" s="42"/>
      <c r="F55" s="42"/>
      <c r="G55" s="42"/>
      <c r="H55" s="42"/>
      <c r="I55" s="61"/>
    </row>
    <row r="56" spans="1:9" s="6" customFormat="1" ht="222">
      <c r="A56" s="12">
        <v>7</v>
      </c>
      <c r="B56" s="20" t="s">
        <v>21</v>
      </c>
      <c r="C56" s="41">
        <f>'[2]Пр. 6 Дина 15.01'!$M$214/1000</f>
        <v>235.796</v>
      </c>
      <c r="D56" s="41"/>
      <c r="E56" s="42"/>
      <c r="F56" s="42"/>
      <c r="G56" s="42"/>
      <c r="H56" s="42"/>
      <c r="I56" s="61"/>
    </row>
    <row r="57" spans="1:9" s="6" customFormat="1" ht="126.75">
      <c r="A57" s="12">
        <v>8</v>
      </c>
      <c r="B57" s="20" t="s">
        <v>26</v>
      </c>
      <c r="C57" s="41"/>
      <c r="D57" s="41">
        <f>-'[2]Пр. 6 Дина 15.01'!$M$218/1000</f>
        <v>1510</v>
      </c>
      <c r="E57" s="42"/>
      <c r="F57" s="42"/>
      <c r="G57" s="42"/>
      <c r="H57" s="42"/>
      <c r="I57" s="61"/>
    </row>
    <row r="58" spans="1:9" s="6" customFormat="1" ht="190.5">
      <c r="A58" s="12">
        <v>9</v>
      </c>
      <c r="B58" s="20" t="s">
        <v>22</v>
      </c>
      <c r="C58" s="41"/>
      <c r="D58" s="41">
        <v>360</v>
      </c>
      <c r="E58" s="42"/>
      <c r="F58" s="42"/>
      <c r="G58" s="42"/>
      <c r="H58" s="42"/>
      <c r="I58" s="24" t="s">
        <v>110</v>
      </c>
    </row>
    <row r="59" spans="1:9" s="7" customFormat="1" ht="95.25">
      <c r="A59" s="12">
        <v>10</v>
      </c>
      <c r="B59" s="20" t="s">
        <v>44</v>
      </c>
      <c r="C59" s="41"/>
      <c r="D59" s="41">
        <f>10.8*2</f>
        <v>21.6</v>
      </c>
      <c r="E59" s="42"/>
      <c r="F59" s="42"/>
      <c r="G59" s="42"/>
      <c r="H59" s="42"/>
      <c r="I59" s="61" t="s">
        <v>121</v>
      </c>
    </row>
    <row r="60" spans="1:9" s="7" customFormat="1" ht="254.25">
      <c r="A60" s="12">
        <v>11</v>
      </c>
      <c r="B60" s="20" t="s">
        <v>45</v>
      </c>
      <c r="C60" s="41"/>
      <c r="D60" s="41">
        <v>17.4</v>
      </c>
      <c r="E60" s="42"/>
      <c r="F60" s="42"/>
      <c r="G60" s="42"/>
      <c r="H60" s="42"/>
      <c r="I60" s="61"/>
    </row>
    <row r="61" spans="1:9" s="7" customFormat="1" ht="95.25">
      <c r="A61" s="12">
        <v>12</v>
      </c>
      <c r="B61" s="24" t="s">
        <v>165</v>
      </c>
      <c r="C61" s="41">
        <v>680</v>
      </c>
      <c r="D61" s="41"/>
      <c r="E61" s="42"/>
      <c r="F61" s="42"/>
      <c r="G61" s="42"/>
      <c r="H61" s="42"/>
      <c r="I61" s="61" t="s">
        <v>164</v>
      </c>
    </row>
    <row r="62" spans="1:9" s="7" customFormat="1" ht="95.25">
      <c r="A62" s="12">
        <v>13</v>
      </c>
      <c r="B62" s="24" t="s">
        <v>166</v>
      </c>
      <c r="C62" s="41">
        <v>0</v>
      </c>
      <c r="D62" s="41">
        <v>680</v>
      </c>
      <c r="E62" s="42"/>
      <c r="F62" s="42"/>
      <c r="G62" s="42"/>
      <c r="H62" s="42"/>
      <c r="I62" s="61"/>
    </row>
    <row r="63" spans="1:9" s="7" customFormat="1" ht="349.5">
      <c r="A63" s="12">
        <v>14</v>
      </c>
      <c r="B63" s="24" t="s">
        <v>77</v>
      </c>
      <c r="C63" s="41">
        <f>954+247942+156026+410573+23933+25962+1272+925-1</f>
        <v>867586</v>
      </c>
      <c r="D63" s="41"/>
      <c r="E63" s="41">
        <f>954+247942+156026+410573+23933+25962+1272+925-1</f>
        <v>867586</v>
      </c>
      <c r="F63" s="42"/>
      <c r="G63" s="41">
        <f>954+247942+156026+410573+23933+25962+1272+925-1</f>
        <v>867586</v>
      </c>
      <c r="H63" s="42"/>
      <c r="I63" s="61" t="s">
        <v>122</v>
      </c>
    </row>
    <row r="64" spans="1:14" s="7" customFormat="1" ht="285.75">
      <c r="A64" s="12">
        <v>15</v>
      </c>
      <c r="B64" s="24" t="s">
        <v>78</v>
      </c>
      <c r="C64" s="41"/>
      <c r="D64" s="41">
        <f>954+247942+156026+410573+23933+25962+1272+925-1</f>
        <v>867586</v>
      </c>
      <c r="E64" s="42"/>
      <c r="F64" s="41">
        <f>954+247942+156026+410573+23933+25962+1272+925-1</f>
        <v>867586</v>
      </c>
      <c r="G64" s="42"/>
      <c r="H64" s="41">
        <f>954+247942+156026+410573+23933+25962+1272+925-1</f>
        <v>867586</v>
      </c>
      <c r="I64" s="61"/>
      <c r="N64" s="9" t="s">
        <v>79</v>
      </c>
    </row>
    <row r="65" spans="1:14" s="7" customFormat="1" ht="95.25">
      <c r="A65" s="12">
        <v>16</v>
      </c>
      <c r="B65" s="24" t="s">
        <v>83</v>
      </c>
      <c r="C65" s="41">
        <v>5278.69559</v>
      </c>
      <c r="D65" s="41"/>
      <c r="E65" s="42"/>
      <c r="F65" s="41"/>
      <c r="G65" s="42"/>
      <c r="H65" s="41"/>
      <c r="I65" s="61" t="s">
        <v>247</v>
      </c>
      <c r="N65" s="9"/>
    </row>
    <row r="66" spans="1:14" s="7" customFormat="1" ht="159">
      <c r="A66" s="12">
        <v>17</v>
      </c>
      <c r="B66" s="24" t="s">
        <v>84</v>
      </c>
      <c r="C66" s="41"/>
      <c r="D66" s="41">
        <v>5278.69559</v>
      </c>
      <c r="E66" s="42"/>
      <c r="F66" s="41"/>
      <c r="G66" s="42"/>
      <c r="H66" s="41"/>
      <c r="I66" s="61"/>
      <c r="N66" s="9"/>
    </row>
    <row r="67" spans="1:14" s="7" customFormat="1" ht="95.25">
      <c r="A67" s="12">
        <v>18</v>
      </c>
      <c r="B67" s="24" t="s">
        <v>85</v>
      </c>
      <c r="C67" s="41">
        <v>2561.49963</v>
      </c>
      <c r="D67" s="41"/>
      <c r="E67" s="42"/>
      <c r="F67" s="41"/>
      <c r="G67" s="42"/>
      <c r="H67" s="41"/>
      <c r="I67" s="61" t="s">
        <v>247</v>
      </c>
      <c r="N67" s="9"/>
    </row>
    <row r="68" spans="1:14" s="7" customFormat="1" ht="222">
      <c r="A68" s="12">
        <v>19</v>
      </c>
      <c r="B68" s="24" t="s">
        <v>86</v>
      </c>
      <c r="C68" s="41"/>
      <c r="D68" s="41">
        <v>2561.49963</v>
      </c>
      <c r="E68" s="42"/>
      <c r="F68" s="41"/>
      <c r="G68" s="42"/>
      <c r="H68" s="41"/>
      <c r="I68" s="61"/>
      <c r="N68" s="9"/>
    </row>
    <row r="69" spans="1:14" s="7" customFormat="1" ht="95.25">
      <c r="A69" s="12">
        <v>20</v>
      </c>
      <c r="B69" s="24" t="s">
        <v>85</v>
      </c>
      <c r="C69" s="41">
        <v>899.59403</v>
      </c>
      <c r="D69" s="41"/>
      <c r="E69" s="42"/>
      <c r="F69" s="41"/>
      <c r="G69" s="42"/>
      <c r="H69" s="41"/>
      <c r="I69" s="61" t="s">
        <v>125</v>
      </c>
      <c r="N69" s="9"/>
    </row>
    <row r="70" spans="1:14" s="7" customFormat="1" ht="285.75">
      <c r="A70" s="12">
        <v>21</v>
      </c>
      <c r="B70" s="24" t="s">
        <v>90</v>
      </c>
      <c r="C70" s="41"/>
      <c r="D70" s="41">
        <v>899.59403</v>
      </c>
      <c r="E70" s="42"/>
      <c r="F70" s="41"/>
      <c r="G70" s="42"/>
      <c r="H70" s="41"/>
      <c r="I70" s="61"/>
      <c r="N70" s="9"/>
    </row>
    <row r="71" spans="1:14" s="7" customFormat="1" ht="95.25" customHeight="1">
      <c r="A71" s="12">
        <v>22</v>
      </c>
      <c r="B71" s="25" t="s">
        <v>167</v>
      </c>
      <c r="C71" s="43"/>
      <c r="D71" s="43">
        <v>55</v>
      </c>
      <c r="E71" s="43"/>
      <c r="F71" s="43"/>
      <c r="G71" s="43"/>
      <c r="H71" s="43"/>
      <c r="I71" s="74" t="s">
        <v>263</v>
      </c>
      <c r="N71" s="9"/>
    </row>
    <row r="72" spans="1:14" s="7" customFormat="1" ht="95.25">
      <c r="A72" s="12">
        <v>23</v>
      </c>
      <c r="B72" s="25" t="s">
        <v>168</v>
      </c>
      <c r="C72" s="43">
        <v>15</v>
      </c>
      <c r="D72" s="43"/>
      <c r="E72" s="43"/>
      <c r="F72" s="43"/>
      <c r="G72" s="43"/>
      <c r="H72" s="43"/>
      <c r="I72" s="75"/>
      <c r="N72" s="9"/>
    </row>
    <row r="73" spans="1:9" s="6" customFormat="1" ht="95.25">
      <c r="A73" s="12">
        <v>24</v>
      </c>
      <c r="B73" s="25" t="s">
        <v>169</v>
      </c>
      <c r="C73" s="43">
        <v>40</v>
      </c>
      <c r="D73" s="43"/>
      <c r="E73" s="43"/>
      <c r="F73" s="43"/>
      <c r="G73" s="43"/>
      <c r="H73" s="43"/>
      <c r="I73" s="76"/>
    </row>
    <row r="74" spans="1:9" s="6" customFormat="1" ht="31.5">
      <c r="A74" s="64" t="s">
        <v>4</v>
      </c>
      <c r="B74" s="64"/>
      <c r="C74" s="56">
        <f>SUM(C50:C73)</f>
        <v>893010.58525</v>
      </c>
      <c r="D74" s="56">
        <f>SUM(D50:D73)</f>
        <v>893010.58525</v>
      </c>
      <c r="E74" s="56">
        <f>SUM(E50:E71)</f>
        <v>867586</v>
      </c>
      <c r="F74" s="56">
        <f>SUM(F50:F71)</f>
        <v>867586</v>
      </c>
      <c r="G74" s="56">
        <f>SUM(G50:G71)</f>
        <v>867586</v>
      </c>
      <c r="H74" s="56">
        <f>SUM(H50:H71)</f>
        <v>867586</v>
      </c>
      <c r="I74" s="24"/>
    </row>
    <row r="75" spans="1:9" s="6" customFormat="1" ht="24">
      <c r="A75" s="65" t="s">
        <v>49</v>
      </c>
      <c r="B75" s="66"/>
      <c r="C75" s="66"/>
      <c r="D75" s="66"/>
      <c r="E75" s="66"/>
      <c r="F75" s="66"/>
      <c r="G75" s="66"/>
      <c r="H75" s="66"/>
      <c r="I75" s="66"/>
    </row>
    <row r="76" spans="1:9" s="6" customFormat="1" ht="95.25">
      <c r="A76" s="12">
        <v>1</v>
      </c>
      <c r="B76" s="20" t="s">
        <v>50</v>
      </c>
      <c r="C76" s="38">
        <v>10300</v>
      </c>
      <c r="D76" s="38"/>
      <c r="E76" s="39"/>
      <c r="F76" s="39"/>
      <c r="G76" s="39"/>
      <c r="H76" s="39"/>
      <c r="I76" s="61" t="s">
        <v>126</v>
      </c>
    </row>
    <row r="77" spans="1:9" s="6" customFormat="1" ht="126.75">
      <c r="A77" s="12">
        <v>2</v>
      </c>
      <c r="B77" s="20" t="s">
        <v>51</v>
      </c>
      <c r="C77" s="38">
        <v>20000</v>
      </c>
      <c r="D77" s="38"/>
      <c r="E77" s="39">
        <v>20000</v>
      </c>
      <c r="F77" s="39"/>
      <c r="G77" s="39">
        <v>20000</v>
      </c>
      <c r="H77" s="39"/>
      <c r="I77" s="61"/>
    </row>
    <row r="78" spans="1:9" s="6" customFormat="1" ht="254.25">
      <c r="A78" s="12">
        <v>3</v>
      </c>
      <c r="B78" s="20" t="s">
        <v>52</v>
      </c>
      <c r="C78" s="38"/>
      <c r="D78" s="38">
        <f>20000+10300</f>
        <v>30300</v>
      </c>
      <c r="E78" s="39"/>
      <c r="F78" s="39">
        <v>20000</v>
      </c>
      <c r="G78" s="39"/>
      <c r="H78" s="39">
        <v>20000</v>
      </c>
      <c r="I78" s="61"/>
    </row>
    <row r="79" spans="1:9" s="6" customFormat="1" ht="190.5">
      <c r="A79" s="12">
        <v>4</v>
      </c>
      <c r="B79" s="20" t="s">
        <v>63</v>
      </c>
      <c r="C79" s="38">
        <v>1815</v>
      </c>
      <c r="D79" s="38"/>
      <c r="E79" s="39"/>
      <c r="F79" s="39"/>
      <c r="G79" s="39"/>
      <c r="H79" s="39"/>
      <c r="I79" s="61" t="s">
        <v>127</v>
      </c>
    </row>
    <row r="80" spans="1:9" s="6" customFormat="1" ht="318">
      <c r="A80" s="12">
        <v>5</v>
      </c>
      <c r="B80" s="20" t="s">
        <v>64</v>
      </c>
      <c r="C80" s="38">
        <v>0</v>
      </c>
      <c r="D80" s="38">
        <v>1815</v>
      </c>
      <c r="E80" s="39"/>
      <c r="F80" s="39"/>
      <c r="G80" s="39"/>
      <c r="H80" s="39"/>
      <c r="I80" s="61"/>
    </row>
    <row r="81" spans="1:9" s="6" customFormat="1" ht="222">
      <c r="A81" s="12">
        <v>6</v>
      </c>
      <c r="B81" s="26" t="s">
        <v>128</v>
      </c>
      <c r="C81" s="44">
        <v>925.44111</v>
      </c>
      <c r="D81" s="44"/>
      <c r="E81" s="44"/>
      <c r="F81" s="44"/>
      <c r="G81" s="45"/>
      <c r="H81" s="44"/>
      <c r="I81" s="61" t="s">
        <v>127</v>
      </c>
    </row>
    <row r="82" spans="1:9" s="6" customFormat="1" ht="222">
      <c r="A82" s="12">
        <v>7</v>
      </c>
      <c r="B82" s="26" t="s">
        <v>129</v>
      </c>
      <c r="C82" s="44"/>
      <c r="D82" s="44">
        <v>925.44111</v>
      </c>
      <c r="E82" s="44"/>
      <c r="F82" s="44"/>
      <c r="G82" s="45"/>
      <c r="H82" s="44"/>
      <c r="I82" s="61"/>
    </row>
    <row r="83" spans="1:9" s="6" customFormat="1" ht="31.5">
      <c r="A83" s="64" t="s">
        <v>4</v>
      </c>
      <c r="B83" s="64"/>
      <c r="C83" s="40">
        <f aca="true" t="shared" si="2" ref="C83:H83">C76+C77+C78+C79+C80+C81+C82</f>
        <v>33040.44111</v>
      </c>
      <c r="D83" s="40">
        <f t="shared" si="2"/>
        <v>33040.44111</v>
      </c>
      <c r="E83" s="40">
        <f t="shared" si="2"/>
        <v>20000</v>
      </c>
      <c r="F83" s="40">
        <f t="shared" si="2"/>
        <v>20000</v>
      </c>
      <c r="G83" s="40">
        <f t="shared" si="2"/>
        <v>20000</v>
      </c>
      <c r="H83" s="40">
        <f t="shared" si="2"/>
        <v>20000</v>
      </c>
      <c r="I83" s="32"/>
    </row>
    <row r="84" spans="1:9" ht="30.75" customHeight="1">
      <c r="A84" s="65" t="s">
        <v>183</v>
      </c>
      <c r="B84" s="66"/>
      <c r="C84" s="66"/>
      <c r="D84" s="66"/>
      <c r="E84" s="66"/>
      <c r="F84" s="66"/>
      <c r="G84" s="66"/>
      <c r="H84" s="66"/>
      <c r="I84" s="66"/>
    </row>
    <row r="85" spans="1:9" s="11" customFormat="1" ht="159">
      <c r="A85" s="67">
        <v>1</v>
      </c>
      <c r="B85" s="20" t="s">
        <v>184</v>
      </c>
      <c r="C85" s="38">
        <f>525.84756+198.54587</f>
        <v>724.3934300000001</v>
      </c>
      <c r="D85" s="38"/>
      <c r="E85" s="39"/>
      <c r="F85" s="39"/>
      <c r="G85" s="38"/>
      <c r="H85" s="38"/>
      <c r="I85" s="61" t="s">
        <v>213</v>
      </c>
    </row>
    <row r="86" spans="1:9" s="11" customFormat="1" ht="95.25">
      <c r="A86" s="67"/>
      <c r="B86" s="20" t="s">
        <v>185</v>
      </c>
      <c r="C86" s="38"/>
      <c r="D86" s="38">
        <v>525.84756</v>
      </c>
      <c r="E86" s="39"/>
      <c r="F86" s="39"/>
      <c r="G86" s="39"/>
      <c r="H86" s="39"/>
      <c r="I86" s="61"/>
    </row>
    <row r="87" spans="1:9" s="11" customFormat="1" ht="95.25">
      <c r="A87" s="67"/>
      <c r="B87" s="20" t="s">
        <v>59</v>
      </c>
      <c r="C87" s="38"/>
      <c r="D87" s="38">
        <v>198.54587</v>
      </c>
      <c r="E87" s="39"/>
      <c r="F87" s="39"/>
      <c r="G87" s="39"/>
      <c r="H87" s="39"/>
      <c r="I87" s="61"/>
    </row>
    <row r="88" spans="1:9" s="11" customFormat="1" ht="63">
      <c r="A88" s="67">
        <v>2</v>
      </c>
      <c r="B88" s="20" t="s">
        <v>186</v>
      </c>
      <c r="C88" s="38"/>
      <c r="D88" s="38">
        <v>121780.171</v>
      </c>
      <c r="E88" s="39"/>
      <c r="F88" s="39"/>
      <c r="G88" s="39"/>
      <c r="H88" s="39"/>
      <c r="I88" s="61" t="s">
        <v>127</v>
      </c>
    </row>
    <row r="89" spans="1:9" s="11" customFormat="1" ht="63">
      <c r="A89" s="67"/>
      <c r="B89" s="20" t="s">
        <v>202</v>
      </c>
      <c r="C89" s="38">
        <f>D88</f>
        <v>121780.171</v>
      </c>
      <c r="D89" s="38"/>
      <c r="E89" s="39"/>
      <c r="F89" s="39"/>
      <c r="G89" s="39"/>
      <c r="H89" s="39"/>
      <c r="I89" s="61"/>
    </row>
    <row r="90" spans="1:9" s="11" customFormat="1" ht="409.5">
      <c r="A90" s="12">
        <v>3</v>
      </c>
      <c r="B90" s="20" t="s">
        <v>187</v>
      </c>
      <c r="C90" s="38">
        <v>100000</v>
      </c>
      <c r="D90" s="38"/>
      <c r="E90" s="39"/>
      <c r="F90" s="39">
        <v>100000</v>
      </c>
      <c r="G90" s="39"/>
      <c r="H90" s="39"/>
      <c r="I90" s="80" t="s">
        <v>214</v>
      </c>
    </row>
    <row r="91" spans="1:9" s="11" customFormat="1" ht="190.5">
      <c r="A91" s="12">
        <v>4</v>
      </c>
      <c r="B91" s="20" t="s">
        <v>188</v>
      </c>
      <c r="C91" s="38"/>
      <c r="D91" s="38">
        <f>C90+C92+C93+C94</f>
        <v>391983.77261</v>
      </c>
      <c r="E91" s="39"/>
      <c r="F91" s="39"/>
      <c r="G91" s="39"/>
      <c r="H91" s="39"/>
      <c r="I91" s="80"/>
    </row>
    <row r="92" spans="1:9" s="11" customFormat="1" ht="190.5">
      <c r="A92" s="12">
        <v>5</v>
      </c>
      <c r="B92" s="20" t="s">
        <v>189</v>
      </c>
      <c r="C92" s="38">
        <v>110000</v>
      </c>
      <c r="D92" s="38"/>
      <c r="E92" s="39">
        <v>56300</v>
      </c>
      <c r="F92" s="39"/>
      <c r="G92" s="39"/>
      <c r="H92" s="39">
        <v>166300</v>
      </c>
      <c r="I92" s="80"/>
    </row>
    <row r="93" spans="1:9" s="11" customFormat="1" ht="190.5">
      <c r="A93" s="12">
        <v>6</v>
      </c>
      <c r="B93" s="20" t="s">
        <v>190</v>
      </c>
      <c r="C93" s="38">
        <v>105000</v>
      </c>
      <c r="D93" s="38"/>
      <c r="E93" s="39">
        <v>70100</v>
      </c>
      <c r="F93" s="39"/>
      <c r="G93" s="39"/>
      <c r="H93" s="39">
        <v>175100</v>
      </c>
      <c r="I93" s="80"/>
    </row>
    <row r="94" spans="1:9" s="11" customFormat="1" ht="95.25">
      <c r="A94" s="12">
        <v>7</v>
      </c>
      <c r="B94" s="20" t="s">
        <v>191</v>
      </c>
      <c r="C94" s="38">
        <v>76983.77261</v>
      </c>
      <c r="D94" s="38"/>
      <c r="E94" s="39">
        <v>63900</v>
      </c>
      <c r="F94" s="39"/>
      <c r="G94" s="39"/>
      <c r="H94" s="39">
        <v>140883.77261</v>
      </c>
      <c r="I94" s="80"/>
    </row>
    <row r="95" spans="1:9" s="11" customFormat="1" ht="159">
      <c r="A95" s="14">
        <v>8</v>
      </c>
      <c r="B95" s="20" t="s">
        <v>192</v>
      </c>
      <c r="C95" s="38"/>
      <c r="D95" s="38"/>
      <c r="E95" s="39"/>
      <c r="F95" s="39"/>
      <c r="G95" s="39">
        <v>589380.94792</v>
      </c>
      <c r="H95" s="39"/>
      <c r="I95" s="26" t="s">
        <v>215</v>
      </c>
    </row>
    <row r="96" spans="1:9" s="11" customFormat="1" ht="222">
      <c r="A96" s="14">
        <v>9</v>
      </c>
      <c r="B96" s="20" t="s">
        <v>193</v>
      </c>
      <c r="C96" s="38"/>
      <c r="D96" s="38"/>
      <c r="E96" s="39">
        <v>271772.36858</v>
      </c>
      <c r="F96" s="39"/>
      <c r="G96" s="39"/>
      <c r="H96" s="39"/>
      <c r="I96" s="26" t="s">
        <v>246</v>
      </c>
    </row>
    <row r="97" spans="1:9" s="11" customFormat="1" ht="349.5">
      <c r="A97" s="14">
        <v>10</v>
      </c>
      <c r="B97" s="20" t="s">
        <v>194</v>
      </c>
      <c r="C97" s="38"/>
      <c r="D97" s="38"/>
      <c r="E97" s="39"/>
      <c r="F97" s="39"/>
      <c r="G97" s="38">
        <v>108837.74244</v>
      </c>
      <c r="H97" s="38"/>
      <c r="I97" s="26" t="s">
        <v>216</v>
      </c>
    </row>
    <row r="98" spans="1:9" s="11" customFormat="1" ht="254.25">
      <c r="A98" s="14">
        <v>11</v>
      </c>
      <c r="B98" s="20" t="s">
        <v>195</v>
      </c>
      <c r="C98" s="38"/>
      <c r="D98" s="38"/>
      <c r="E98" s="39"/>
      <c r="F98" s="39">
        <v>221772.36858</v>
      </c>
      <c r="G98" s="38">
        <v>221772.36858</v>
      </c>
      <c r="H98" s="38"/>
      <c r="I98" s="26" t="s">
        <v>222</v>
      </c>
    </row>
    <row r="99" spans="1:9" s="11" customFormat="1" ht="124.5" customHeight="1">
      <c r="A99" s="14">
        <v>12</v>
      </c>
      <c r="B99" s="20" t="s">
        <v>196</v>
      </c>
      <c r="C99" s="38"/>
      <c r="D99" s="38"/>
      <c r="E99" s="39">
        <v>184205.03713</v>
      </c>
      <c r="F99" s="39"/>
      <c r="G99" s="38"/>
      <c r="H99" s="38">
        <v>184205.03713</v>
      </c>
      <c r="I99" s="26" t="s">
        <v>217</v>
      </c>
    </row>
    <row r="100" spans="1:9" s="11" customFormat="1" ht="126.75">
      <c r="A100" s="14">
        <v>13</v>
      </c>
      <c r="B100" s="20" t="s">
        <v>197</v>
      </c>
      <c r="C100" s="38"/>
      <c r="D100" s="38"/>
      <c r="E100" s="39"/>
      <c r="F100" s="39">
        <v>123125.03713</v>
      </c>
      <c r="G100" s="38"/>
      <c r="H100" s="38"/>
      <c r="I100" s="26" t="s">
        <v>218</v>
      </c>
    </row>
    <row r="101" spans="1:9" s="11" customFormat="1" ht="190.5">
      <c r="A101" s="14">
        <v>14</v>
      </c>
      <c r="B101" s="20" t="s">
        <v>198</v>
      </c>
      <c r="C101" s="38"/>
      <c r="D101" s="38"/>
      <c r="E101" s="39"/>
      <c r="F101" s="39">
        <v>151380</v>
      </c>
      <c r="G101" s="38"/>
      <c r="H101" s="38">
        <v>203502.2492</v>
      </c>
      <c r="I101" s="26" t="s">
        <v>219</v>
      </c>
    </row>
    <row r="102" spans="1:9" s="11" customFormat="1" ht="254.25">
      <c r="A102" s="14">
        <v>15</v>
      </c>
      <c r="B102" s="20" t="s">
        <v>199</v>
      </c>
      <c r="C102" s="38"/>
      <c r="D102" s="38"/>
      <c r="E102" s="39"/>
      <c r="F102" s="39">
        <v>50000</v>
      </c>
      <c r="G102" s="38"/>
      <c r="H102" s="38">
        <v>50000</v>
      </c>
      <c r="I102" s="26" t="s">
        <v>220</v>
      </c>
    </row>
    <row r="103" spans="1:9" s="11" customFormat="1" ht="41.25">
      <c r="A103" s="64" t="s">
        <v>4</v>
      </c>
      <c r="B103" s="64"/>
      <c r="C103" s="40">
        <f aca="true" t="shared" si="3" ref="C103:H103">SUM(C85:C102)</f>
        <v>514488.33704</v>
      </c>
      <c r="D103" s="40">
        <f t="shared" si="3"/>
        <v>514488.33704</v>
      </c>
      <c r="E103" s="40">
        <f>SUM(E85:E102)</f>
        <v>646277.4057100001</v>
      </c>
      <c r="F103" s="40">
        <f>SUM(F85:F102)</f>
        <v>646277.4057100001</v>
      </c>
      <c r="G103" s="40">
        <f t="shared" si="3"/>
        <v>919991.0589399999</v>
      </c>
      <c r="H103" s="40">
        <f t="shared" si="3"/>
        <v>919991.0589399999</v>
      </c>
      <c r="I103" s="26"/>
    </row>
    <row r="104" spans="1:9" s="11" customFormat="1" ht="60.75" customHeight="1">
      <c r="A104" s="65" t="s">
        <v>201</v>
      </c>
      <c r="B104" s="66"/>
      <c r="C104" s="66"/>
      <c r="D104" s="66"/>
      <c r="E104" s="66"/>
      <c r="F104" s="66"/>
      <c r="G104" s="66"/>
      <c r="H104" s="66"/>
      <c r="I104" s="66"/>
    </row>
    <row r="105" spans="1:9" s="11" customFormat="1" ht="108" customHeight="1">
      <c r="A105" s="12">
        <v>1</v>
      </c>
      <c r="B105" s="20" t="s">
        <v>193</v>
      </c>
      <c r="C105" s="38"/>
      <c r="D105" s="38"/>
      <c r="E105" s="39">
        <v>100000</v>
      </c>
      <c r="F105" s="39"/>
      <c r="G105" s="39"/>
      <c r="H105" s="39"/>
      <c r="I105" s="63" t="s">
        <v>200</v>
      </c>
    </row>
    <row r="106" spans="1:9" s="11" customFormat="1" ht="222">
      <c r="A106" s="12">
        <v>2</v>
      </c>
      <c r="B106" s="27" t="s">
        <v>211</v>
      </c>
      <c r="C106" s="40"/>
      <c r="D106" s="40"/>
      <c r="E106" s="40"/>
      <c r="F106" s="39">
        <v>100000</v>
      </c>
      <c r="G106" s="40"/>
      <c r="H106" s="40"/>
      <c r="I106" s="63"/>
    </row>
    <row r="107" spans="1:9" s="11" customFormat="1" ht="24" customHeight="1">
      <c r="A107" s="64" t="s">
        <v>4</v>
      </c>
      <c r="B107" s="64"/>
      <c r="C107" s="40">
        <f aca="true" t="shared" si="4" ref="C107:H107">C105+C106</f>
        <v>0</v>
      </c>
      <c r="D107" s="40">
        <f t="shared" si="4"/>
        <v>0</v>
      </c>
      <c r="E107" s="40">
        <f t="shared" si="4"/>
        <v>100000</v>
      </c>
      <c r="F107" s="40">
        <f t="shared" si="4"/>
        <v>100000</v>
      </c>
      <c r="G107" s="40">
        <f t="shared" si="4"/>
        <v>0</v>
      </c>
      <c r="H107" s="40">
        <f t="shared" si="4"/>
        <v>0</v>
      </c>
      <c r="I107" s="26"/>
    </row>
    <row r="108" spans="1:9" s="6" customFormat="1" ht="24">
      <c r="A108" s="65" t="s">
        <v>24</v>
      </c>
      <c r="B108" s="66"/>
      <c r="C108" s="66"/>
      <c r="D108" s="66"/>
      <c r="E108" s="66"/>
      <c r="F108" s="66"/>
      <c r="G108" s="66"/>
      <c r="H108" s="66"/>
      <c r="I108" s="66"/>
    </row>
    <row r="109" spans="1:9" s="6" customFormat="1" ht="285.75">
      <c r="A109" s="67">
        <v>1</v>
      </c>
      <c r="B109" s="20" t="s">
        <v>130</v>
      </c>
      <c r="C109" s="38">
        <v>214761.44</v>
      </c>
      <c r="D109" s="46"/>
      <c r="E109" s="39">
        <v>219776.56</v>
      </c>
      <c r="F109" s="39"/>
      <c r="G109" s="39">
        <v>223584.69</v>
      </c>
      <c r="H109" s="39"/>
      <c r="I109" s="61" t="s">
        <v>170</v>
      </c>
    </row>
    <row r="110" spans="1:9" s="6" customFormat="1" ht="285.75">
      <c r="A110" s="67"/>
      <c r="B110" s="20" t="s">
        <v>171</v>
      </c>
      <c r="C110" s="46"/>
      <c r="D110" s="38">
        <v>214761.44</v>
      </c>
      <c r="E110" s="39"/>
      <c r="F110" s="39">
        <v>219776.56</v>
      </c>
      <c r="G110" s="39"/>
      <c r="H110" s="39">
        <v>223584.69</v>
      </c>
      <c r="I110" s="61"/>
    </row>
    <row r="111" spans="1:9" s="6" customFormat="1" ht="190.5">
      <c r="A111" s="67">
        <v>2</v>
      </c>
      <c r="B111" s="20" t="s">
        <v>131</v>
      </c>
      <c r="C111" s="38">
        <v>33925</v>
      </c>
      <c r="D111" s="38"/>
      <c r="E111" s="39">
        <v>33925</v>
      </c>
      <c r="F111" s="39"/>
      <c r="G111" s="39">
        <v>33925</v>
      </c>
      <c r="H111" s="39"/>
      <c r="I111" s="61" t="s">
        <v>127</v>
      </c>
    </row>
    <row r="112" spans="1:9" s="6" customFormat="1" ht="285.75">
      <c r="A112" s="67"/>
      <c r="B112" s="20" t="s">
        <v>132</v>
      </c>
      <c r="C112" s="38"/>
      <c r="D112" s="38">
        <v>33925</v>
      </c>
      <c r="E112" s="39"/>
      <c r="F112" s="39">
        <v>33925</v>
      </c>
      <c r="G112" s="39"/>
      <c r="H112" s="39">
        <v>33925</v>
      </c>
      <c r="I112" s="61"/>
    </row>
    <row r="113" spans="1:9" s="6" customFormat="1" ht="254.25">
      <c r="A113" s="67">
        <v>3</v>
      </c>
      <c r="B113" s="20" t="s">
        <v>134</v>
      </c>
      <c r="C113" s="38">
        <v>5951.5</v>
      </c>
      <c r="D113" s="38"/>
      <c r="E113" s="39"/>
      <c r="F113" s="39"/>
      <c r="G113" s="39"/>
      <c r="H113" s="39"/>
      <c r="I113" s="61" t="s">
        <v>133</v>
      </c>
    </row>
    <row r="114" spans="1:9" s="6" customFormat="1" ht="126.75">
      <c r="A114" s="67"/>
      <c r="B114" s="20" t="s">
        <v>94</v>
      </c>
      <c r="C114" s="46">
        <v>0</v>
      </c>
      <c r="D114" s="38">
        <v>5951.5</v>
      </c>
      <c r="E114" s="39"/>
      <c r="F114" s="39"/>
      <c r="G114" s="39"/>
      <c r="H114" s="39"/>
      <c r="I114" s="73"/>
    </row>
    <row r="115" spans="1:9" s="6" customFormat="1" ht="30.75">
      <c r="A115" s="64" t="s">
        <v>4</v>
      </c>
      <c r="B115" s="64"/>
      <c r="C115" s="40">
        <f aca="true" t="shared" si="5" ref="C115:H115">SUM(C109:C114)</f>
        <v>254637.94</v>
      </c>
      <c r="D115" s="40">
        <f t="shared" si="5"/>
        <v>254637.94</v>
      </c>
      <c r="E115" s="40">
        <f t="shared" si="5"/>
        <v>253701.56</v>
      </c>
      <c r="F115" s="40">
        <f t="shared" si="5"/>
        <v>253701.56</v>
      </c>
      <c r="G115" s="40">
        <f t="shared" si="5"/>
        <v>257509.69</v>
      </c>
      <c r="H115" s="40">
        <f t="shared" si="5"/>
        <v>257509.69</v>
      </c>
      <c r="I115" s="34"/>
    </row>
    <row r="116" spans="1:9" s="6" customFormat="1" ht="52.5" customHeight="1">
      <c r="A116" s="65" t="s">
        <v>34</v>
      </c>
      <c r="B116" s="66"/>
      <c r="C116" s="66"/>
      <c r="D116" s="66"/>
      <c r="E116" s="66"/>
      <c r="F116" s="66"/>
      <c r="G116" s="66"/>
      <c r="H116" s="66"/>
      <c r="I116" s="66"/>
    </row>
    <row r="117" spans="1:9" s="6" customFormat="1" ht="349.5">
      <c r="A117" s="67">
        <v>1</v>
      </c>
      <c r="B117" s="22" t="s">
        <v>225</v>
      </c>
      <c r="C117" s="38">
        <f>44451.413+2600.816</f>
        <v>47052.229</v>
      </c>
      <c r="D117" s="38"/>
      <c r="E117" s="39"/>
      <c r="F117" s="39"/>
      <c r="G117" s="39"/>
      <c r="H117" s="39"/>
      <c r="I117" s="81" t="s">
        <v>212</v>
      </c>
    </row>
    <row r="118" spans="1:9" s="6" customFormat="1" ht="63">
      <c r="A118" s="67"/>
      <c r="B118" s="20" t="s">
        <v>135</v>
      </c>
      <c r="C118" s="38">
        <v>21186.4</v>
      </c>
      <c r="D118" s="38"/>
      <c r="E118" s="39"/>
      <c r="F118" s="39"/>
      <c r="G118" s="39"/>
      <c r="H118" s="39"/>
      <c r="I118" s="82"/>
    </row>
    <row r="119" spans="1:9" s="6" customFormat="1" ht="95.25">
      <c r="A119" s="67"/>
      <c r="B119" s="20" t="s">
        <v>33</v>
      </c>
      <c r="C119" s="38"/>
      <c r="D119" s="38">
        <v>52223.053</v>
      </c>
      <c r="E119" s="39"/>
      <c r="F119" s="39"/>
      <c r="G119" s="39"/>
      <c r="H119" s="39"/>
      <c r="I119" s="81" t="s">
        <v>212</v>
      </c>
    </row>
    <row r="120" spans="1:9" s="6" customFormat="1" ht="126.75">
      <c r="A120" s="67"/>
      <c r="B120" s="20" t="s">
        <v>32</v>
      </c>
      <c r="C120" s="38"/>
      <c r="D120" s="38">
        <v>13322.764</v>
      </c>
      <c r="E120" s="39"/>
      <c r="F120" s="39"/>
      <c r="G120" s="39"/>
      <c r="H120" s="39"/>
      <c r="I120" s="82"/>
    </row>
    <row r="121" spans="1:9" s="6" customFormat="1" ht="409.5">
      <c r="A121" s="67"/>
      <c r="B121" s="20" t="s">
        <v>62</v>
      </c>
      <c r="C121" s="38"/>
      <c r="D121" s="38">
        <v>2600.816</v>
      </c>
      <c r="E121" s="39"/>
      <c r="F121" s="39"/>
      <c r="G121" s="39"/>
      <c r="H121" s="39"/>
      <c r="I121" s="61" t="s">
        <v>212</v>
      </c>
    </row>
    <row r="122" spans="1:9" s="6" customFormat="1" ht="285.75">
      <c r="A122" s="67"/>
      <c r="B122" s="20" t="s">
        <v>35</v>
      </c>
      <c r="C122" s="38"/>
      <c r="D122" s="38">
        <v>91.995</v>
      </c>
      <c r="E122" s="39"/>
      <c r="F122" s="39"/>
      <c r="G122" s="39"/>
      <c r="H122" s="39"/>
      <c r="I122" s="61"/>
    </row>
    <row r="123" spans="1:9" s="6" customFormat="1" ht="254.25">
      <c r="A123" s="67">
        <v>2</v>
      </c>
      <c r="B123" s="20" t="s">
        <v>136</v>
      </c>
      <c r="C123" s="38">
        <v>97810.309</v>
      </c>
      <c r="D123" s="38"/>
      <c r="E123" s="39"/>
      <c r="F123" s="39"/>
      <c r="G123" s="39"/>
      <c r="H123" s="39"/>
      <c r="I123" s="61" t="s">
        <v>248</v>
      </c>
    </row>
    <row r="124" spans="1:9" s="6" customFormat="1" ht="190.5">
      <c r="A124" s="67"/>
      <c r="B124" s="20" t="s">
        <v>137</v>
      </c>
      <c r="C124" s="38"/>
      <c r="D124" s="38">
        <v>97810.309</v>
      </c>
      <c r="E124" s="39"/>
      <c r="F124" s="39"/>
      <c r="G124" s="39"/>
      <c r="H124" s="39"/>
      <c r="I124" s="61"/>
    </row>
    <row r="125" spans="1:9" s="6" customFormat="1" ht="233.25" customHeight="1">
      <c r="A125" s="67"/>
      <c r="B125" s="20" t="s">
        <v>139</v>
      </c>
      <c r="C125" s="38">
        <v>2535.6</v>
      </c>
      <c r="D125" s="38"/>
      <c r="E125" s="39"/>
      <c r="F125" s="39"/>
      <c r="G125" s="39"/>
      <c r="H125" s="39"/>
      <c r="I125" s="61" t="s">
        <v>138</v>
      </c>
    </row>
    <row r="126" spans="1:9" s="6" customFormat="1" ht="159" customHeight="1">
      <c r="A126" s="67"/>
      <c r="B126" s="20" t="s">
        <v>140</v>
      </c>
      <c r="C126" s="38"/>
      <c r="D126" s="38">
        <v>2535.6</v>
      </c>
      <c r="E126" s="39"/>
      <c r="F126" s="39"/>
      <c r="G126" s="39"/>
      <c r="H126" s="39"/>
      <c r="I126" s="61"/>
    </row>
    <row r="127" spans="1:9" s="6" customFormat="1" ht="31.5">
      <c r="A127" s="64" t="s">
        <v>4</v>
      </c>
      <c r="B127" s="64"/>
      <c r="C127" s="40">
        <f aca="true" t="shared" si="6" ref="C127:H127">SUM(C117:C126)</f>
        <v>168584.538</v>
      </c>
      <c r="D127" s="40">
        <f t="shared" si="6"/>
        <v>168584.53699999998</v>
      </c>
      <c r="E127" s="40">
        <f t="shared" si="6"/>
        <v>0</v>
      </c>
      <c r="F127" s="40">
        <f t="shared" si="6"/>
        <v>0</v>
      </c>
      <c r="G127" s="40">
        <f t="shared" si="6"/>
        <v>0</v>
      </c>
      <c r="H127" s="40">
        <f t="shared" si="6"/>
        <v>0</v>
      </c>
      <c r="I127" s="32"/>
    </row>
    <row r="128" spans="1:9" s="6" customFormat="1" ht="24">
      <c r="A128" s="65" t="s">
        <v>55</v>
      </c>
      <c r="B128" s="66"/>
      <c r="C128" s="66"/>
      <c r="D128" s="66"/>
      <c r="E128" s="66"/>
      <c r="F128" s="66"/>
      <c r="G128" s="66"/>
      <c r="H128" s="66"/>
      <c r="I128" s="66"/>
    </row>
    <row r="129" spans="1:9" s="6" customFormat="1" ht="159">
      <c r="A129" s="67">
        <v>1</v>
      </c>
      <c r="B129" s="20" t="s">
        <v>249</v>
      </c>
      <c r="C129" s="38">
        <v>450</v>
      </c>
      <c r="D129" s="38"/>
      <c r="E129" s="39"/>
      <c r="F129" s="39"/>
      <c r="G129" s="39"/>
      <c r="H129" s="39"/>
      <c r="I129" s="61" t="s">
        <v>127</v>
      </c>
    </row>
    <row r="130" spans="1:9" s="6" customFormat="1" ht="159">
      <c r="A130" s="67"/>
      <c r="B130" s="20" t="s">
        <v>250</v>
      </c>
      <c r="C130" s="38"/>
      <c r="D130" s="38">
        <v>450</v>
      </c>
      <c r="E130" s="39"/>
      <c r="F130" s="39"/>
      <c r="G130" s="39"/>
      <c r="H130" s="39"/>
      <c r="I130" s="61"/>
    </row>
    <row r="131" spans="1:9" s="6" customFormat="1" ht="31.5">
      <c r="A131" s="64" t="s">
        <v>4</v>
      </c>
      <c r="B131" s="64"/>
      <c r="C131" s="40">
        <f aca="true" t="shared" si="7" ref="C131:H131">C129+C130</f>
        <v>450</v>
      </c>
      <c r="D131" s="40">
        <f t="shared" si="7"/>
        <v>450</v>
      </c>
      <c r="E131" s="40">
        <f t="shared" si="7"/>
        <v>0</v>
      </c>
      <c r="F131" s="40">
        <f t="shared" si="7"/>
        <v>0</v>
      </c>
      <c r="G131" s="40">
        <f t="shared" si="7"/>
        <v>0</v>
      </c>
      <c r="H131" s="40">
        <f t="shared" si="7"/>
        <v>0</v>
      </c>
      <c r="I131" s="32"/>
    </row>
    <row r="132" spans="1:9" s="6" customFormat="1" ht="50.25" customHeight="1">
      <c r="A132" s="65" t="s">
        <v>97</v>
      </c>
      <c r="B132" s="66"/>
      <c r="C132" s="66"/>
      <c r="D132" s="66"/>
      <c r="E132" s="66"/>
      <c r="F132" s="66"/>
      <c r="G132" s="66"/>
      <c r="H132" s="66"/>
      <c r="I132" s="66"/>
    </row>
    <row r="133" spans="1:9" s="6" customFormat="1" ht="409.5">
      <c r="A133" s="12">
        <v>1</v>
      </c>
      <c r="B133" s="22" t="s">
        <v>141</v>
      </c>
      <c r="C133" s="38">
        <v>429000</v>
      </c>
      <c r="D133" s="38"/>
      <c r="E133" s="39"/>
      <c r="F133" s="39"/>
      <c r="G133" s="38"/>
      <c r="H133" s="38"/>
      <c r="I133" s="26" t="s">
        <v>172</v>
      </c>
    </row>
    <row r="134" spans="1:9" s="6" customFormat="1" ht="159">
      <c r="A134" s="15">
        <v>2</v>
      </c>
      <c r="B134" s="20" t="s">
        <v>80</v>
      </c>
      <c r="C134" s="44">
        <v>50340</v>
      </c>
      <c r="D134" s="44">
        <v>0</v>
      </c>
      <c r="E134" s="47"/>
      <c r="F134" s="47"/>
      <c r="G134" s="47"/>
      <c r="H134" s="47"/>
      <c r="I134" s="61" t="s">
        <v>251</v>
      </c>
    </row>
    <row r="135" spans="1:9" s="6" customFormat="1" ht="198" customHeight="1">
      <c r="A135" s="15">
        <v>3</v>
      </c>
      <c r="B135" s="20" t="s">
        <v>81</v>
      </c>
      <c r="C135" s="44">
        <v>18960</v>
      </c>
      <c r="D135" s="44">
        <v>0</v>
      </c>
      <c r="E135" s="47"/>
      <c r="F135" s="47"/>
      <c r="G135" s="47"/>
      <c r="H135" s="47"/>
      <c r="I135" s="61"/>
    </row>
    <row r="136" spans="1:9" s="6" customFormat="1" ht="397.5">
      <c r="A136" s="15">
        <v>4</v>
      </c>
      <c r="B136" s="20" t="s">
        <v>226</v>
      </c>
      <c r="C136" s="44"/>
      <c r="D136" s="44">
        <f>224000+69300</f>
        <v>293300</v>
      </c>
      <c r="E136" s="47"/>
      <c r="F136" s="47"/>
      <c r="G136" s="47"/>
      <c r="H136" s="47"/>
      <c r="I136" s="58" t="s">
        <v>252</v>
      </c>
    </row>
    <row r="137" spans="1:9" s="6" customFormat="1" ht="318">
      <c r="A137" s="12">
        <v>5</v>
      </c>
      <c r="B137" s="20" t="s">
        <v>82</v>
      </c>
      <c r="C137" s="38"/>
      <c r="D137" s="38">
        <v>205000</v>
      </c>
      <c r="E137" s="39"/>
      <c r="F137" s="39"/>
      <c r="G137" s="39"/>
      <c r="H137" s="39"/>
      <c r="I137" s="24" t="s">
        <v>142</v>
      </c>
    </row>
    <row r="138" spans="1:9" s="6" customFormat="1" ht="30.75">
      <c r="A138" s="64" t="s">
        <v>4</v>
      </c>
      <c r="B138" s="64"/>
      <c r="C138" s="40">
        <f aca="true" t="shared" si="8" ref="C138:H138">C133+C134+C135+C137+C136</f>
        <v>498300</v>
      </c>
      <c r="D138" s="40">
        <f t="shared" si="8"/>
        <v>498300</v>
      </c>
      <c r="E138" s="40">
        <f t="shared" si="8"/>
        <v>0</v>
      </c>
      <c r="F138" s="40">
        <f t="shared" si="8"/>
        <v>0</v>
      </c>
      <c r="G138" s="40">
        <f t="shared" si="8"/>
        <v>0</v>
      </c>
      <c r="H138" s="40">
        <f t="shared" si="8"/>
        <v>0</v>
      </c>
      <c r="I138" s="36"/>
    </row>
    <row r="139" spans="1:9" s="6" customFormat="1" ht="46.5" customHeight="1">
      <c r="A139" s="65" t="s">
        <v>57</v>
      </c>
      <c r="B139" s="66"/>
      <c r="C139" s="66"/>
      <c r="D139" s="66"/>
      <c r="E139" s="66"/>
      <c r="F139" s="66"/>
      <c r="G139" s="66"/>
      <c r="H139" s="66"/>
      <c r="I139" s="66"/>
    </row>
    <row r="140" spans="1:9" s="6" customFormat="1" ht="95.25">
      <c r="A140" s="67">
        <v>1</v>
      </c>
      <c r="B140" s="26" t="s">
        <v>173</v>
      </c>
      <c r="C140" s="38">
        <v>23</v>
      </c>
      <c r="D140" s="38"/>
      <c r="E140" s="39"/>
      <c r="F140" s="39"/>
      <c r="G140" s="39"/>
      <c r="H140" s="39"/>
      <c r="I140" s="61" t="s">
        <v>143</v>
      </c>
    </row>
    <row r="141" spans="1:9" s="6" customFormat="1" ht="95.25">
      <c r="A141" s="67"/>
      <c r="B141" s="26" t="s">
        <v>174</v>
      </c>
      <c r="C141" s="38"/>
      <c r="D141" s="38">
        <v>23</v>
      </c>
      <c r="E141" s="39"/>
      <c r="F141" s="39"/>
      <c r="G141" s="39"/>
      <c r="H141" s="39"/>
      <c r="I141" s="61"/>
    </row>
    <row r="142" spans="1:9" s="6" customFormat="1" ht="222">
      <c r="A142" s="67">
        <v>2</v>
      </c>
      <c r="B142" s="26" t="s">
        <v>100</v>
      </c>
      <c r="C142" s="38">
        <v>4240.8</v>
      </c>
      <c r="D142" s="38"/>
      <c r="E142" s="39"/>
      <c r="F142" s="39"/>
      <c r="G142" s="39"/>
      <c r="H142" s="39"/>
      <c r="I142" s="26" t="s">
        <v>101</v>
      </c>
    </row>
    <row r="143" spans="1:9" s="6" customFormat="1" ht="190.5">
      <c r="A143" s="67"/>
      <c r="B143" s="26" t="s">
        <v>102</v>
      </c>
      <c r="C143" s="38">
        <v>1266.8</v>
      </c>
      <c r="D143" s="38"/>
      <c r="E143" s="39"/>
      <c r="F143" s="39"/>
      <c r="G143" s="39"/>
      <c r="H143" s="39"/>
      <c r="I143" s="26" t="s">
        <v>103</v>
      </c>
    </row>
    <row r="144" spans="1:9" s="6" customFormat="1" ht="190.5">
      <c r="A144" s="67"/>
      <c r="B144" s="26" t="s">
        <v>104</v>
      </c>
      <c r="C144" s="38"/>
      <c r="D144" s="38">
        <v>5507.6</v>
      </c>
      <c r="E144" s="39"/>
      <c r="F144" s="39"/>
      <c r="G144" s="39"/>
      <c r="H144" s="39"/>
      <c r="I144" s="26" t="s">
        <v>105</v>
      </c>
    </row>
    <row r="145" spans="1:9" s="6" customFormat="1" ht="31.5">
      <c r="A145" s="64" t="s">
        <v>4</v>
      </c>
      <c r="B145" s="64"/>
      <c r="C145" s="40">
        <f aca="true" t="shared" si="9" ref="C145:H145">C140+C142+C143+C144+C141</f>
        <v>5530.6</v>
      </c>
      <c r="D145" s="40">
        <f t="shared" si="9"/>
        <v>5530.6</v>
      </c>
      <c r="E145" s="40">
        <f t="shared" si="9"/>
        <v>0</v>
      </c>
      <c r="F145" s="40">
        <f t="shared" si="9"/>
        <v>0</v>
      </c>
      <c r="G145" s="40">
        <f t="shared" si="9"/>
        <v>0</v>
      </c>
      <c r="H145" s="40">
        <f t="shared" si="9"/>
        <v>0</v>
      </c>
      <c r="I145" s="32"/>
    </row>
    <row r="146" spans="1:9" s="6" customFormat="1" ht="45" customHeight="1">
      <c r="A146" s="65" t="s">
        <v>31</v>
      </c>
      <c r="B146" s="66"/>
      <c r="C146" s="66"/>
      <c r="D146" s="66"/>
      <c r="E146" s="66"/>
      <c r="F146" s="66"/>
      <c r="G146" s="66"/>
      <c r="H146" s="66"/>
      <c r="I146" s="66"/>
    </row>
    <row r="147" spans="1:9" s="6" customFormat="1" ht="159">
      <c r="A147" s="67">
        <v>1</v>
      </c>
      <c r="B147" s="20" t="s">
        <v>144</v>
      </c>
      <c r="C147" s="38">
        <v>300</v>
      </c>
      <c r="D147" s="38"/>
      <c r="E147" s="39"/>
      <c r="F147" s="39"/>
      <c r="G147" s="39"/>
      <c r="H147" s="39"/>
      <c r="I147" s="61" t="s">
        <v>114</v>
      </c>
    </row>
    <row r="148" spans="1:9" s="6" customFormat="1" ht="159">
      <c r="A148" s="67"/>
      <c r="B148" s="21" t="s">
        <v>145</v>
      </c>
      <c r="C148" s="38"/>
      <c r="D148" s="38">
        <v>300</v>
      </c>
      <c r="E148" s="39"/>
      <c r="F148" s="39"/>
      <c r="G148" s="39"/>
      <c r="H148" s="39"/>
      <c r="I148" s="61"/>
    </row>
    <row r="149" spans="1:9" s="6" customFormat="1" ht="190.5">
      <c r="A149" s="67">
        <v>2</v>
      </c>
      <c r="B149" s="26" t="s">
        <v>229</v>
      </c>
      <c r="C149" s="38">
        <v>11000</v>
      </c>
      <c r="D149" s="38"/>
      <c r="E149" s="39"/>
      <c r="F149" s="39"/>
      <c r="G149" s="39"/>
      <c r="H149" s="39"/>
      <c r="I149" s="61" t="s">
        <v>114</v>
      </c>
    </row>
    <row r="150" spans="1:9" s="6" customFormat="1" ht="190.5">
      <c r="A150" s="67"/>
      <c r="B150" s="26" t="s">
        <v>228</v>
      </c>
      <c r="C150" s="38"/>
      <c r="D150" s="38">
        <v>11000</v>
      </c>
      <c r="E150" s="39"/>
      <c r="F150" s="39"/>
      <c r="G150" s="39"/>
      <c r="H150" s="39"/>
      <c r="I150" s="61"/>
    </row>
    <row r="151" spans="1:9" s="6" customFormat="1" ht="190.5">
      <c r="A151" s="67">
        <v>3</v>
      </c>
      <c r="B151" s="26" t="s">
        <v>230</v>
      </c>
      <c r="C151" s="38">
        <v>21016</v>
      </c>
      <c r="D151" s="38"/>
      <c r="E151" s="38">
        <v>21016</v>
      </c>
      <c r="F151" s="38"/>
      <c r="G151" s="38">
        <v>21016</v>
      </c>
      <c r="H151" s="38"/>
      <c r="I151" s="72" t="s">
        <v>127</v>
      </c>
    </row>
    <row r="152" spans="1:9" s="6" customFormat="1" ht="159">
      <c r="A152" s="67"/>
      <c r="B152" s="26" t="s">
        <v>227</v>
      </c>
      <c r="C152" s="38"/>
      <c r="D152" s="38">
        <v>21016</v>
      </c>
      <c r="E152" s="38"/>
      <c r="F152" s="38">
        <v>21016</v>
      </c>
      <c r="G152" s="38"/>
      <c r="H152" s="38">
        <v>21016</v>
      </c>
      <c r="I152" s="72"/>
    </row>
    <row r="153" spans="1:9" s="7" customFormat="1" ht="190.5">
      <c r="A153" s="67">
        <v>4</v>
      </c>
      <c r="B153" s="26" t="s">
        <v>95</v>
      </c>
      <c r="C153" s="38">
        <v>1991.808</v>
      </c>
      <c r="D153" s="38"/>
      <c r="E153" s="38">
        <v>1991.808</v>
      </c>
      <c r="F153" s="38"/>
      <c r="G153" s="38">
        <v>1991.808</v>
      </c>
      <c r="H153" s="38"/>
      <c r="I153" s="72" t="s">
        <v>146</v>
      </c>
    </row>
    <row r="154" spans="1:9" s="7" customFormat="1" ht="95.25">
      <c r="A154" s="67"/>
      <c r="B154" s="26" t="s">
        <v>96</v>
      </c>
      <c r="C154" s="38"/>
      <c r="D154" s="38">
        <v>1991.808</v>
      </c>
      <c r="E154" s="38"/>
      <c r="F154" s="38">
        <v>1991.808</v>
      </c>
      <c r="G154" s="38"/>
      <c r="H154" s="38">
        <v>1991.808</v>
      </c>
      <c r="I154" s="72"/>
    </row>
    <row r="155" spans="1:9" s="6" customFormat="1" ht="159">
      <c r="A155" s="67">
        <v>5</v>
      </c>
      <c r="B155" s="26" t="s">
        <v>231</v>
      </c>
      <c r="C155" s="38">
        <v>2718</v>
      </c>
      <c r="D155" s="62"/>
      <c r="E155" s="38"/>
      <c r="F155" s="38"/>
      <c r="G155" s="38"/>
      <c r="H155" s="38"/>
      <c r="I155" s="72" t="s">
        <v>213</v>
      </c>
    </row>
    <row r="156" spans="1:9" s="6" customFormat="1" ht="159">
      <c r="A156" s="67"/>
      <c r="B156" s="26" t="s">
        <v>232</v>
      </c>
      <c r="C156" s="38">
        <v>351</v>
      </c>
      <c r="D156" s="62"/>
      <c r="E156" s="38"/>
      <c r="F156" s="38"/>
      <c r="G156" s="38"/>
      <c r="H156" s="38"/>
      <c r="I156" s="72"/>
    </row>
    <row r="157" spans="1:9" s="6" customFormat="1" ht="159">
      <c r="A157" s="67"/>
      <c r="B157" s="26" t="s">
        <v>233</v>
      </c>
      <c r="C157" s="38"/>
      <c r="D157" s="38">
        <v>3069.29882</v>
      </c>
      <c r="E157" s="38"/>
      <c r="F157" s="38"/>
      <c r="G157" s="38"/>
      <c r="H157" s="38"/>
      <c r="I157" s="72"/>
    </row>
    <row r="158" spans="1:9" s="6" customFormat="1" ht="30.75">
      <c r="A158" s="64" t="s">
        <v>4</v>
      </c>
      <c r="B158" s="64"/>
      <c r="C158" s="40">
        <f aca="true" t="shared" si="10" ref="C158:H158">SUM(C147:C157)</f>
        <v>37376.808</v>
      </c>
      <c r="D158" s="40">
        <f t="shared" si="10"/>
        <v>37377.10682</v>
      </c>
      <c r="E158" s="40">
        <f t="shared" si="10"/>
        <v>23007.808</v>
      </c>
      <c r="F158" s="40">
        <f t="shared" si="10"/>
        <v>23007.808</v>
      </c>
      <c r="G158" s="40">
        <f t="shared" si="10"/>
        <v>23007.808</v>
      </c>
      <c r="H158" s="40">
        <f t="shared" si="10"/>
        <v>23007.808</v>
      </c>
      <c r="I158" s="34"/>
    </row>
    <row r="159" spans="1:9" s="10" customFormat="1" ht="24">
      <c r="A159" s="65" t="s">
        <v>92</v>
      </c>
      <c r="B159" s="66"/>
      <c r="C159" s="66"/>
      <c r="D159" s="66"/>
      <c r="E159" s="66"/>
      <c r="F159" s="66"/>
      <c r="G159" s="66"/>
      <c r="H159" s="66"/>
      <c r="I159" s="66"/>
    </row>
    <row r="160" spans="1:9" s="10" customFormat="1" ht="95.25">
      <c r="A160" s="67">
        <v>1</v>
      </c>
      <c r="B160" s="26" t="s">
        <v>147</v>
      </c>
      <c r="C160" s="38">
        <v>60</v>
      </c>
      <c r="D160" s="38"/>
      <c r="E160" s="38"/>
      <c r="F160" s="38"/>
      <c r="G160" s="38"/>
      <c r="H160" s="38"/>
      <c r="I160" s="61" t="s">
        <v>149</v>
      </c>
    </row>
    <row r="161" spans="1:9" s="10" customFormat="1" ht="159">
      <c r="A161" s="67"/>
      <c r="B161" s="26" t="s">
        <v>148</v>
      </c>
      <c r="C161" s="38"/>
      <c r="D161" s="38">
        <v>50</v>
      </c>
      <c r="E161" s="38"/>
      <c r="F161" s="38"/>
      <c r="G161" s="38"/>
      <c r="H161" s="38"/>
      <c r="I161" s="61"/>
    </row>
    <row r="162" spans="1:9" s="10" customFormat="1" ht="159">
      <c r="A162" s="67"/>
      <c r="B162" s="28" t="s">
        <v>148</v>
      </c>
      <c r="C162" s="38"/>
      <c r="D162" s="38">
        <v>10</v>
      </c>
      <c r="E162" s="38"/>
      <c r="F162" s="38"/>
      <c r="G162" s="38"/>
      <c r="H162" s="38"/>
      <c r="I162" s="61"/>
    </row>
    <row r="163" spans="1:9" s="10" customFormat="1" ht="30.75">
      <c r="A163" s="68" t="s">
        <v>93</v>
      </c>
      <c r="B163" s="68"/>
      <c r="C163" s="48">
        <f aca="true" t="shared" si="11" ref="C163:H163">SUM(C160:C162)</f>
        <v>60</v>
      </c>
      <c r="D163" s="48">
        <f t="shared" si="11"/>
        <v>60</v>
      </c>
      <c r="E163" s="48">
        <f t="shared" si="11"/>
        <v>0</v>
      </c>
      <c r="F163" s="48">
        <f t="shared" si="11"/>
        <v>0</v>
      </c>
      <c r="G163" s="48">
        <f t="shared" si="11"/>
        <v>0</v>
      </c>
      <c r="H163" s="48">
        <f t="shared" si="11"/>
        <v>0</v>
      </c>
      <c r="I163" s="19"/>
    </row>
    <row r="164" spans="1:9" s="6" customFormat="1" ht="45" customHeight="1">
      <c r="A164" s="65" t="s">
        <v>27</v>
      </c>
      <c r="B164" s="66"/>
      <c r="C164" s="66"/>
      <c r="D164" s="66"/>
      <c r="E164" s="66"/>
      <c r="F164" s="66"/>
      <c r="G164" s="66"/>
      <c r="H164" s="66"/>
      <c r="I164" s="66"/>
    </row>
    <row r="165" spans="1:9" s="6" customFormat="1" ht="95.25">
      <c r="A165" s="69">
        <v>1</v>
      </c>
      <c r="B165" s="26" t="s">
        <v>30</v>
      </c>
      <c r="C165" s="38"/>
      <c r="D165" s="38">
        <v>1.644</v>
      </c>
      <c r="E165" s="49">
        <v>0</v>
      </c>
      <c r="F165" s="49">
        <v>0</v>
      </c>
      <c r="G165" s="49">
        <v>0</v>
      </c>
      <c r="H165" s="49"/>
      <c r="I165" s="24" t="s">
        <v>143</v>
      </c>
    </row>
    <row r="166" spans="1:9" s="6" customFormat="1" ht="95.25">
      <c r="A166" s="69"/>
      <c r="B166" s="26" t="s">
        <v>28</v>
      </c>
      <c r="C166" s="38">
        <v>1.644</v>
      </c>
      <c r="D166" s="38">
        <v>0</v>
      </c>
      <c r="E166" s="38"/>
      <c r="F166" s="38"/>
      <c r="G166" s="38"/>
      <c r="H166" s="38"/>
      <c r="I166" s="24" t="s">
        <v>29</v>
      </c>
    </row>
    <row r="167" spans="1:9" s="6" customFormat="1" ht="95.25">
      <c r="A167" s="69">
        <v>2</v>
      </c>
      <c r="B167" s="26" t="s">
        <v>175</v>
      </c>
      <c r="C167" s="39">
        <f>28013.714+3716.424+112.9238</f>
        <v>31843.0618</v>
      </c>
      <c r="D167" s="38"/>
      <c r="E167" s="38"/>
      <c r="F167" s="38"/>
      <c r="G167" s="38"/>
      <c r="H167" s="38"/>
      <c r="I167" s="61" t="s">
        <v>210</v>
      </c>
    </row>
    <row r="168" spans="1:9" s="6" customFormat="1" ht="95.25">
      <c r="A168" s="69"/>
      <c r="B168" s="26" t="s">
        <v>176</v>
      </c>
      <c r="C168" s="39"/>
      <c r="D168" s="38">
        <v>112.9238</v>
      </c>
      <c r="E168" s="38"/>
      <c r="F168" s="38"/>
      <c r="G168" s="38"/>
      <c r="H168" s="38"/>
      <c r="I168" s="61"/>
    </row>
    <row r="169" spans="1:9" s="6" customFormat="1" ht="95.25">
      <c r="A169" s="69"/>
      <c r="B169" s="26" t="s">
        <v>177</v>
      </c>
      <c r="C169" s="50"/>
      <c r="D169" s="39">
        <f>28013.714+3716.424</f>
        <v>31730.138</v>
      </c>
      <c r="E169" s="51"/>
      <c r="F169" s="51"/>
      <c r="G169" s="51"/>
      <c r="H169" s="51"/>
      <c r="I169" s="61"/>
    </row>
    <row r="170" spans="1:9" s="6" customFormat="1" ht="95.25">
      <c r="A170" s="16">
        <v>3</v>
      </c>
      <c r="B170" s="26" t="s">
        <v>59</v>
      </c>
      <c r="C170" s="38"/>
      <c r="D170" s="39">
        <v>5.5</v>
      </c>
      <c r="E170" s="52"/>
      <c r="F170" s="52"/>
      <c r="G170" s="52"/>
      <c r="H170" s="52"/>
      <c r="I170" s="24" t="s">
        <v>143</v>
      </c>
    </row>
    <row r="171" spans="1:9" s="6" customFormat="1" ht="95.25">
      <c r="A171" s="16">
        <v>4</v>
      </c>
      <c r="B171" s="26" t="s">
        <v>235</v>
      </c>
      <c r="C171" s="39">
        <v>5.5</v>
      </c>
      <c r="D171" s="38"/>
      <c r="E171" s="52"/>
      <c r="F171" s="52"/>
      <c r="G171" s="52"/>
      <c r="H171" s="52"/>
      <c r="I171" s="24" t="s">
        <v>150</v>
      </c>
    </row>
    <row r="172" spans="1:9" s="7" customFormat="1" ht="254.25">
      <c r="A172" s="16">
        <v>5</v>
      </c>
      <c r="B172" s="26" t="s">
        <v>234</v>
      </c>
      <c r="C172" s="39"/>
      <c r="D172" s="39">
        <v>1104.77763</v>
      </c>
      <c r="E172" s="52"/>
      <c r="F172" s="52"/>
      <c r="G172" s="52"/>
      <c r="H172" s="52"/>
      <c r="I172" s="57" t="s">
        <v>178</v>
      </c>
    </row>
    <row r="173" spans="1:9" s="7" customFormat="1" ht="190.5">
      <c r="A173" s="16">
        <v>6</v>
      </c>
      <c r="B173" s="26" t="s">
        <v>203</v>
      </c>
      <c r="C173" s="39">
        <v>1104.77763</v>
      </c>
      <c r="D173" s="38"/>
      <c r="E173" s="52"/>
      <c r="F173" s="52"/>
      <c r="G173" s="52"/>
      <c r="H173" s="52"/>
      <c r="I173" s="24" t="s">
        <v>179</v>
      </c>
    </row>
    <row r="174" spans="1:9" s="6" customFormat="1" ht="190.5">
      <c r="A174" s="69">
        <v>7</v>
      </c>
      <c r="B174" s="26" t="s">
        <v>236</v>
      </c>
      <c r="C174" s="39">
        <v>11.47645</v>
      </c>
      <c r="D174" s="38"/>
      <c r="E174" s="52"/>
      <c r="F174" s="52"/>
      <c r="G174" s="52"/>
      <c r="H174" s="52"/>
      <c r="I174" s="71" t="s">
        <v>143</v>
      </c>
    </row>
    <row r="175" spans="1:9" s="6" customFormat="1" ht="318">
      <c r="A175" s="69"/>
      <c r="B175" s="28" t="s">
        <v>204</v>
      </c>
      <c r="C175" s="38"/>
      <c r="D175" s="39">
        <v>11.47645</v>
      </c>
      <c r="E175" s="52"/>
      <c r="F175" s="52"/>
      <c r="G175" s="52"/>
      <c r="H175" s="52"/>
      <c r="I175" s="71"/>
    </row>
    <row r="176" spans="1:9" s="6" customFormat="1" ht="30.75">
      <c r="A176" s="64" t="s">
        <v>4</v>
      </c>
      <c r="B176" s="64"/>
      <c r="C176" s="40">
        <f>SUM(C165:C175)</f>
        <v>32966.45988</v>
      </c>
      <c r="D176" s="40">
        <f>SUM(D165:D175)</f>
        <v>32966.45988</v>
      </c>
      <c r="E176" s="40">
        <f>SUM(E165:E171)</f>
        <v>0</v>
      </c>
      <c r="F176" s="40">
        <f>SUM(F165:F171)</f>
        <v>0</v>
      </c>
      <c r="G176" s="40">
        <f>SUM(G165:G171)</f>
        <v>0</v>
      </c>
      <c r="H176" s="40">
        <f>SUM(H165:H171)</f>
        <v>0</v>
      </c>
      <c r="I176" s="34"/>
    </row>
    <row r="177" spans="1:9" s="6" customFormat="1" ht="129.75" customHeight="1">
      <c r="A177" s="65" t="s">
        <v>106</v>
      </c>
      <c r="B177" s="66"/>
      <c r="C177" s="66"/>
      <c r="D177" s="66"/>
      <c r="E177" s="66"/>
      <c r="F177" s="66"/>
      <c r="G177" s="66"/>
      <c r="H177" s="66"/>
      <c r="I177" s="66"/>
    </row>
    <row r="178" spans="1:9" s="6" customFormat="1" ht="190.5">
      <c r="A178" s="16">
        <v>1</v>
      </c>
      <c r="B178" s="26" t="s">
        <v>206</v>
      </c>
      <c r="C178" s="39"/>
      <c r="D178" s="38">
        <v>9083.66</v>
      </c>
      <c r="E178" s="52"/>
      <c r="F178" s="52"/>
      <c r="G178" s="52"/>
      <c r="H178" s="52"/>
      <c r="I178" s="57" t="s">
        <v>180</v>
      </c>
    </row>
    <row r="179" spans="1:9" s="6" customFormat="1" ht="190.5">
      <c r="A179" s="16">
        <v>2</v>
      </c>
      <c r="B179" s="26" t="s">
        <v>205</v>
      </c>
      <c r="C179" s="39">
        <v>3000</v>
      </c>
      <c r="D179" s="38"/>
      <c r="E179" s="52"/>
      <c r="F179" s="52"/>
      <c r="G179" s="52"/>
      <c r="H179" s="52"/>
      <c r="I179" s="24" t="s">
        <v>107</v>
      </c>
    </row>
    <row r="180" spans="1:9" s="6" customFormat="1" ht="285.75">
      <c r="A180" s="16">
        <v>3</v>
      </c>
      <c r="B180" s="26" t="s">
        <v>151</v>
      </c>
      <c r="C180" s="39">
        <v>1583.66</v>
      </c>
      <c r="D180" s="38"/>
      <c r="E180" s="52"/>
      <c r="F180" s="52"/>
      <c r="G180" s="52"/>
      <c r="H180" s="52"/>
      <c r="I180" s="24" t="s">
        <v>181</v>
      </c>
    </row>
    <row r="181" spans="1:9" s="6" customFormat="1" ht="190.5">
      <c r="A181" s="16">
        <v>4</v>
      </c>
      <c r="B181" s="26" t="s">
        <v>152</v>
      </c>
      <c r="C181" s="39">
        <v>2000</v>
      </c>
      <c r="D181" s="38"/>
      <c r="E181" s="52"/>
      <c r="F181" s="52"/>
      <c r="G181" s="52"/>
      <c r="H181" s="52"/>
      <c r="I181" s="70" t="s">
        <v>109</v>
      </c>
    </row>
    <row r="182" spans="1:9" s="6" customFormat="1" ht="159">
      <c r="A182" s="16">
        <v>5</v>
      </c>
      <c r="B182" s="26" t="s">
        <v>153</v>
      </c>
      <c r="C182" s="39">
        <v>2000</v>
      </c>
      <c r="D182" s="38"/>
      <c r="E182" s="52"/>
      <c r="F182" s="52"/>
      <c r="G182" s="52"/>
      <c r="H182" s="52"/>
      <c r="I182" s="70"/>
    </row>
    <row r="183" spans="1:9" s="6" customFormat="1" ht="159">
      <c r="A183" s="16">
        <v>6</v>
      </c>
      <c r="B183" s="26" t="s">
        <v>154</v>
      </c>
      <c r="C183" s="39">
        <v>500</v>
      </c>
      <c r="D183" s="38"/>
      <c r="E183" s="52"/>
      <c r="F183" s="52"/>
      <c r="G183" s="52"/>
      <c r="H183" s="52"/>
      <c r="I183" s="70"/>
    </row>
    <row r="184" spans="1:9" s="6" customFormat="1" ht="31.5">
      <c r="A184" s="13"/>
      <c r="B184" s="29" t="s">
        <v>4</v>
      </c>
      <c r="C184" s="40">
        <f>SUM(C178:C183)</f>
        <v>9083.66</v>
      </c>
      <c r="D184" s="40">
        <f>SUM(D178:D183)</f>
        <v>9083.66</v>
      </c>
      <c r="E184" s="40">
        <f>SUM(E178:E183)</f>
        <v>0</v>
      </c>
      <c r="F184" s="40">
        <f>SUM(F178:F183)</f>
        <v>0</v>
      </c>
      <c r="G184" s="40">
        <f>SUM(G178:G183)</f>
        <v>0</v>
      </c>
      <c r="H184" s="40">
        <f>SUM(H178:H183)</f>
        <v>0</v>
      </c>
      <c r="I184" s="26"/>
    </row>
    <row r="185" spans="1:9" s="6" customFormat="1" ht="69" customHeight="1">
      <c r="A185" s="65" t="s">
        <v>66</v>
      </c>
      <c r="B185" s="66"/>
      <c r="C185" s="66"/>
      <c r="D185" s="66"/>
      <c r="E185" s="66"/>
      <c r="F185" s="66"/>
      <c r="G185" s="66"/>
      <c r="H185" s="66"/>
      <c r="I185" s="66"/>
    </row>
    <row r="186" spans="1:9" s="6" customFormat="1" ht="63">
      <c r="A186" s="12">
        <v>1</v>
      </c>
      <c r="B186" s="24" t="s">
        <v>65</v>
      </c>
      <c r="C186" s="44">
        <f>12309.526+40531.957</f>
        <v>52841.483</v>
      </c>
      <c r="D186" s="44"/>
      <c r="E186" s="44"/>
      <c r="F186" s="44"/>
      <c r="G186" s="44"/>
      <c r="H186" s="44"/>
      <c r="I186" s="61" t="s">
        <v>108</v>
      </c>
    </row>
    <row r="187" spans="1:9" s="6" customFormat="1" ht="159">
      <c r="A187" s="12">
        <v>2</v>
      </c>
      <c r="B187" s="20" t="s">
        <v>237</v>
      </c>
      <c r="C187" s="38"/>
      <c r="D187" s="38">
        <v>12309.526</v>
      </c>
      <c r="E187" s="39"/>
      <c r="F187" s="39"/>
      <c r="G187" s="39"/>
      <c r="H187" s="39"/>
      <c r="I187" s="61"/>
    </row>
    <row r="188" spans="1:9" s="6" customFormat="1" ht="159">
      <c r="A188" s="12">
        <v>3</v>
      </c>
      <c r="B188" s="20" t="s">
        <v>238</v>
      </c>
      <c r="C188" s="38"/>
      <c r="D188" s="38">
        <v>40531.957</v>
      </c>
      <c r="E188" s="39"/>
      <c r="F188" s="39"/>
      <c r="G188" s="39"/>
      <c r="H188" s="39"/>
      <c r="I188" s="61"/>
    </row>
    <row r="189" spans="1:9" s="7" customFormat="1" ht="30.75">
      <c r="A189" s="64" t="s">
        <v>4</v>
      </c>
      <c r="B189" s="64"/>
      <c r="C189" s="40">
        <f aca="true" t="shared" si="12" ref="C189:H189">C186+C187+C188</f>
        <v>52841.483</v>
      </c>
      <c r="D189" s="40">
        <f t="shared" si="12"/>
        <v>52841.483</v>
      </c>
      <c r="E189" s="40">
        <f t="shared" si="12"/>
        <v>0</v>
      </c>
      <c r="F189" s="40">
        <f t="shared" si="12"/>
        <v>0</v>
      </c>
      <c r="G189" s="40">
        <f t="shared" si="12"/>
        <v>0</v>
      </c>
      <c r="H189" s="40">
        <f t="shared" si="12"/>
        <v>0</v>
      </c>
      <c r="I189" s="34"/>
    </row>
    <row r="190" spans="1:9" s="6" customFormat="1" ht="42.75" customHeight="1">
      <c r="A190" s="65" t="s">
        <v>46</v>
      </c>
      <c r="B190" s="66"/>
      <c r="C190" s="66"/>
      <c r="D190" s="66"/>
      <c r="E190" s="66"/>
      <c r="F190" s="66"/>
      <c r="G190" s="66"/>
      <c r="H190" s="66"/>
      <c r="I190" s="66"/>
    </row>
    <row r="191" spans="1:9" s="6" customFormat="1" ht="159">
      <c r="A191" s="12">
        <v>1</v>
      </c>
      <c r="B191" s="24" t="s">
        <v>47</v>
      </c>
      <c r="C191" s="38"/>
      <c r="D191" s="38">
        <v>350</v>
      </c>
      <c r="E191" s="39"/>
      <c r="F191" s="39"/>
      <c r="G191" s="39"/>
      <c r="H191" s="39"/>
      <c r="I191" s="24" t="s">
        <v>223</v>
      </c>
    </row>
    <row r="192" spans="1:9" s="6" customFormat="1" ht="126.75">
      <c r="A192" s="12">
        <v>2</v>
      </c>
      <c r="B192" s="20" t="s">
        <v>48</v>
      </c>
      <c r="C192" s="38">
        <v>400</v>
      </c>
      <c r="D192" s="38"/>
      <c r="E192" s="39">
        <v>400</v>
      </c>
      <c r="F192" s="39"/>
      <c r="G192" s="39">
        <v>400</v>
      </c>
      <c r="H192" s="39"/>
      <c r="I192" s="61" t="s">
        <v>182</v>
      </c>
    </row>
    <row r="193" spans="1:9" s="6" customFormat="1" ht="126.75">
      <c r="A193" s="12">
        <v>3</v>
      </c>
      <c r="B193" s="20" t="s">
        <v>87</v>
      </c>
      <c r="C193" s="38"/>
      <c r="D193" s="38">
        <v>50</v>
      </c>
      <c r="E193" s="39"/>
      <c r="F193" s="39">
        <v>50</v>
      </c>
      <c r="G193" s="39"/>
      <c r="H193" s="39">
        <v>50</v>
      </c>
      <c r="I193" s="61"/>
    </row>
    <row r="194" spans="1:9" s="7" customFormat="1" ht="254.25">
      <c r="A194" s="12">
        <v>4</v>
      </c>
      <c r="B194" s="20" t="s">
        <v>239</v>
      </c>
      <c r="C194" s="38"/>
      <c r="D194" s="38"/>
      <c r="E194" s="39"/>
      <c r="F194" s="39">
        <v>350</v>
      </c>
      <c r="G194" s="39"/>
      <c r="H194" s="39">
        <v>350</v>
      </c>
      <c r="I194" s="24" t="s">
        <v>240</v>
      </c>
    </row>
    <row r="195" spans="1:9" s="7" customFormat="1" ht="63">
      <c r="A195" s="67">
        <v>5</v>
      </c>
      <c r="B195" s="30" t="s">
        <v>241</v>
      </c>
      <c r="C195" s="38"/>
      <c r="D195" s="38">
        <v>20</v>
      </c>
      <c r="E195" s="39"/>
      <c r="F195" s="39"/>
      <c r="G195" s="39"/>
      <c r="H195" s="39"/>
      <c r="I195" s="61" t="s">
        <v>156</v>
      </c>
    </row>
    <row r="196" spans="1:9" s="7" customFormat="1" ht="63">
      <c r="A196" s="67"/>
      <c r="B196" s="30" t="s">
        <v>242</v>
      </c>
      <c r="C196" s="38">
        <v>170</v>
      </c>
      <c r="D196" s="38"/>
      <c r="E196" s="39"/>
      <c r="F196" s="39"/>
      <c r="G196" s="39"/>
      <c r="H196" s="39"/>
      <c r="I196" s="61"/>
    </row>
    <row r="197" spans="1:9" s="7" customFormat="1" ht="63">
      <c r="A197" s="67"/>
      <c r="B197" s="30" t="s">
        <v>243</v>
      </c>
      <c r="C197" s="38"/>
      <c r="D197" s="38">
        <v>15029.13</v>
      </c>
      <c r="E197" s="39"/>
      <c r="F197" s="39"/>
      <c r="G197" s="39"/>
      <c r="H197" s="39"/>
      <c r="I197" s="61"/>
    </row>
    <row r="198" spans="1:9" s="7" customFormat="1" ht="63">
      <c r="A198" s="67"/>
      <c r="B198" s="30" t="s">
        <v>244</v>
      </c>
      <c r="C198" s="38">
        <v>14879.13</v>
      </c>
      <c r="D198" s="38"/>
      <c r="E198" s="39"/>
      <c r="F198" s="39"/>
      <c r="G198" s="39"/>
      <c r="H198" s="39"/>
      <c r="I198" s="61"/>
    </row>
    <row r="199" spans="1:9" s="6" customFormat="1" ht="31.5">
      <c r="A199" s="13"/>
      <c r="B199" s="29" t="s">
        <v>4</v>
      </c>
      <c r="C199" s="40">
        <f aca="true" t="shared" si="13" ref="C199:H199">SUM(C191:C198)</f>
        <v>15449.13</v>
      </c>
      <c r="D199" s="40">
        <f t="shared" si="13"/>
        <v>15449.13</v>
      </c>
      <c r="E199" s="40">
        <f t="shared" si="13"/>
        <v>400</v>
      </c>
      <c r="F199" s="40">
        <f t="shared" si="13"/>
        <v>400</v>
      </c>
      <c r="G199" s="40">
        <f t="shared" si="13"/>
        <v>400</v>
      </c>
      <c r="H199" s="40">
        <f t="shared" si="13"/>
        <v>400</v>
      </c>
      <c r="I199" s="32"/>
    </row>
    <row r="200" spans="1:9" s="6" customFormat="1" ht="161.25" customHeight="1">
      <c r="A200" s="65" t="s">
        <v>98</v>
      </c>
      <c r="B200" s="66"/>
      <c r="C200" s="66"/>
      <c r="D200" s="66"/>
      <c r="E200" s="66"/>
      <c r="F200" s="66"/>
      <c r="G200" s="66"/>
      <c r="H200" s="66"/>
      <c r="I200" s="66"/>
    </row>
    <row r="201" spans="1:9" s="6" customFormat="1" ht="159">
      <c r="A201" s="12">
        <v>1</v>
      </c>
      <c r="B201" s="20" t="s">
        <v>155</v>
      </c>
      <c r="C201" s="44">
        <f>D202+D203+D204+D205</f>
        <v>4586.157</v>
      </c>
      <c r="D201" s="44"/>
      <c r="E201" s="44"/>
      <c r="F201" s="44"/>
      <c r="G201" s="44"/>
      <c r="H201" s="44"/>
      <c r="I201" s="32" t="s">
        <v>67</v>
      </c>
    </row>
    <row r="202" spans="1:9" s="6" customFormat="1" ht="349.5">
      <c r="A202" s="12">
        <v>2</v>
      </c>
      <c r="B202" s="20" t="s">
        <v>99</v>
      </c>
      <c r="C202" s="44"/>
      <c r="D202" s="44">
        <v>930.857</v>
      </c>
      <c r="E202" s="53"/>
      <c r="F202" s="53"/>
      <c r="G202" s="53"/>
      <c r="H202" s="53"/>
      <c r="I202" s="32" t="s">
        <v>68</v>
      </c>
    </row>
    <row r="203" spans="1:9" s="6" customFormat="1" ht="159">
      <c r="A203" s="12">
        <v>3</v>
      </c>
      <c r="B203" s="20" t="s">
        <v>69</v>
      </c>
      <c r="C203" s="44"/>
      <c r="D203" s="44">
        <v>1462.5</v>
      </c>
      <c r="E203" s="53"/>
      <c r="F203" s="53"/>
      <c r="G203" s="53"/>
      <c r="H203" s="53"/>
      <c r="I203" s="32" t="s">
        <v>70</v>
      </c>
    </row>
    <row r="204" spans="1:9" s="6" customFormat="1" ht="254.25">
      <c r="A204" s="12">
        <v>4</v>
      </c>
      <c r="B204" s="20" t="s">
        <v>73</v>
      </c>
      <c r="C204" s="44"/>
      <c r="D204" s="54">
        <v>300</v>
      </c>
      <c r="E204" s="53"/>
      <c r="F204" s="53"/>
      <c r="G204" s="53"/>
      <c r="H204" s="53"/>
      <c r="I204" s="32" t="s">
        <v>71</v>
      </c>
    </row>
    <row r="205" spans="1:9" s="6" customFormat="1" ht="222">
      <c r="A205" s="12">
        <v>5</v>
      </c>
      <c r="B205" s="20" t="s">
        <v>73</v>
      </c>
      <c r="C205" s="44"/>
      <c r="D205" s="54">
        <v>1892.8</v>
      </c>
      <c r="E205" s="53"/>
      <c r="F205" s="53"/>
      <c r="G205" s="53"/>
      <c r="H205" s="53"/>
      <c r="I205" s="32" t="s">
        <v>72</v>
      </c>
    </row>
    <row r="206" spans="1:9" ht="41.25">
      <c r="A206" s="13"/>
      <c r="B206" s="29" t="s">
        <v>4</v>
      </c>
      <c r="C206" s="40">
        <f>SUM(C201:C205)</f>
        <v>4586.157</v>
      </c>
      <c r="D206" s="40">
        <f>SUM(D201:D205)</f>
        <v>4586.157</v>
      </c>
      <c r="E206" s="40">
        <f>SUM(E201:E205)</f>
        <v>0</v>
      </c>
      <c r="F206" s="40">
        <f>SUM(F201:F205)</f>
        <v>0</v>
      </c>
      <c r="G206" s="40">
        <f>SUM(G201:G205)</f>
        <v>0</v>
      </c>
      <c r="H206" s="40">
        <f>SUM(H201:H205)</f>
        <v>0</v>
      </c>
      <c r="I206" s="32"/>
    </row>
    <row r="207" spans="1:9" ht="41.25">
      <c r="A207" s="64" t="s">
        <v>8</v>
      </c>
      <c r="B207" s="64"/>
      <c r="C207" s="40">
        <f aca="true" t="shared" si="14" ref="C207:H207">C176+C74+C16+C115+C158+C127+C48+C199+C131+C83+C145+C189+C138+C206+C28+C163+C184+C107+C103</f>
        <v>3771134.64565</v>
      </c>
      <c r="D207" s="40">
        <f t="shared" si="14"/>
        <v>3771134.9434700008</v>
      </c>
      <c r="E207" s="40">
        <f t="shared" si="14"/>
        <v>1956719.58508</v>
      </c>
      <c r="F207" s="40">
        <f t="shared" si="14"/>
        <v>1956719.58508</v>
      </c>
      <c r="G207" s="40">
        <f t="shared" si="14"/>
        <v>2134241.36831</v>
      </c>
      <c r="H207" s="40">
        <f t="shared" si="14"/>
        <v>2134241.36831</v>
      </c>
      <c r="I207" s="34"/>
    </row>
  </sheetData>
  <sheetProtection/>
  <mergeCells count="119">
    <mergeCell ref="I88:I89"/>
    <mergeCell ref="I90:I94"/>
    <mergeCell ref="A7:A8"/>
    <mergeCell ref="I117:I118"/>
    <mergeCell ref="I119:I120"/>
    <mergeCell ref="A2:I2"/>
    <mergeCell ref="A4:A5"/>
    <mergeCell ref="B4:B5"/>
    <mergeCell ref="C4:C5"/>
    <mergeCell ref="I85:I87"/>
    <mergeCell ref="I9:I10"/>
    <mergeCell ref="F4:F5"/>
    <mergeCell ref="G4:G5"/>
    <mergeCell ref="I23:I24"/>
    <mergeCell ref="A49:I49"/>
    <mergeCell ref="I59:I60"/>
    <mergeCell ref="D4:D5"/>
    <mergeCell ref="I4:I5"/>
    <mergeCell ref="A6:I6"/>
    <mergeCell ref="A11:A15"/>
    <mergeCell ref="I11:I15"/>
    <mergeCell ref="I7:I8"/>
    <mergeCell ref="E4:E5"/>
    <mergeCell ref="H4:H5"/>
    <mergeCell ref="A9:A10"/>
    <mergeCell ref="A16:B16"/>
    <mergeCell ref="A17:I17"/>
    <mergeCell ref="A18:A19"/>
    <mergeCell ref="I18:I19"/>
    <mergeCell ref="I21:I22"/>
    <mergeCell ref="A28:B28"/>
    <mergeCell ref="A29:I29"/>
    <mergeCell ref="I30:I36"/>
    <mergeCell ref="I37:I38"/>
    <mergeCell ref="I40:I41"/>
    <mergeCell ref="A48:B48"/>
    <mergeCell ref="I61:I62"/>
    <mergeCell ref="I63:I64"/>
    <mergeCell ref="I65:I66"/>
    <mergeCell ref="I50:I53"/>
    <mergeCell ref="I54:I57"/>
    <mergeCell ref="I67:I68"/>
    <mergeCell ref="I69:I70"/>
    <mergeCell ref="I71:I73"/>
    <mergeCell ref="A74:B74"/>
    <mergeCell ref="A75:I75"/>
    <mergeCell ref="I76:I78"/>
    <mergeCell ref="I79:I80"/>
    <mergeCell ref="I81:I82"/>
    <mergeCell ref="A83:B83"/>
    <mergeCell ref="A108:I108"/>
    <mergeCell ref="A109:A110"/>
    <mergeCell ref="I109:I110"/>
    <mergeCell ref="A111:A112"/>
    <mergeCell ref="I111:I112"/>
    <mergeCell ref="A84:I84"/>
    <mergeCell ref="A85:A87"/>
    <mergeCell ref="A88:A89"/>
    <mergeCell ref="A103:B103"/>
    <mergeCell ref="A104:I104"/>
    <mergeCell ref="A113:A114"/>
    <mergeCell ref="I113:I114"/>
    <mergeCell ref="A115:B115"/>
    <mergeCell ref="A116:I116"/>
    <mergeCell ref="A117:A122"/>
    <mergeCell ref="I121:I122"/>
    <mergeCell ref="A123:A126"/>
    <mergeCell ref="I123:I124"/>
    <mergeCell ref="I125:I126"/>
    <mergeCell ref="A127:B127"/>
    <mergeCell ref="A128:I128"/>
    <mergeCell ref="A129:A130"/>
    <mergeCell ref="I129:I130"/>
    <mergeCell ref="A131:B131"/>
    <mergeCell ref="A132:I132"/>
    <mergeCell ref="I134:I135"/>
    <mergeCell ref="A138:B138"/>
    <mergeCell ref="A139:I139"/>
    <mergeCell ref="A140:A141"/>
    <mergeCell ref="I140:I141"/>
    <mergeCell ref="A142:A144"/>
    <mergeCell ref="A145:B145"/>
    <mergeCell ref="A146:I146"/>
    <mergeCell ref="A147:A148"/>
    <mergeCell ref="I147:I148"/>
    <mergeCell ref="A151:A152"/>
    <mergeCell ref="I151:I152"/>
    <mergeCell ref="A153:A154"/>
    <mergeCell ref="I153:I154"/>
    <mergeCell ref="D155:D156"/>
    <mergeCell ref="A155:A157"/>
    <mergeCell ref="A149:A150"/>
    <mergeCell ref="I167:I169"/>
    <mergeCell ref="A174:A175"/>
    <mergeCell ref="I174:I175"/>
    <mergeCell ref="I155:I157"/>
    <mergeCell ref="A158:B158"/>
    <mergeCell ref="A159:I159"/>
    <mergeCell ref="A160:A162"/>
    <mergeCell ref="I149:I150"/>
    <mergeCell ref="A167:A169"/>
    <mergeCell ref="A200:I200"/>
    <mergeCell ref="A207:B207"/>
    <mergeCell ref="A176:B176"/>
    <mergeCell ref="A177:I177"/>
    <mergeCell ref="I181:I183"/>
    <mergeCell ref="A185:I185"/>
    <mergeCell ref="I186:I188"/>
    <mergeCell ref="A189:B189"/>
    <mergeCell ref="I192:I193"/>
    <mergeCell ref="I160:I162"/>
    <mergeCell ref="I105:I106"/>
    <mergeCell ref="A107:B107"/>
    <mergeCell ref="A190:I190"/>
    <mergeCell ref="A195:A198"/>
    <mergeCell ref="I195:I198"/>
    <mergeCell ref="A163:B163"/>
    <mergeCell ref="A164:I164"/>
    <mergeCell ref="A165:A166"/>
  </mergeCells>
  <printOptions horizontalCentered="1"/>
  <pageMargins left="0.15748031496062992" right="0.15748031496062992" top="0.1968503937007874" bottom="0.2755905511811024" header="0.15748031496062992" footer="0.15748031496062992"/>
  <pageSetup fitToHeight="32" horizontalDpi="600" verticalDpi="600" orientation="landscape" paperSize="9" scale="50" r:id="rId1"/>
  <headerFooter alignWithMargins="0">
    <oddFooter>&amp;L&amp;"Times New Roman,обычный"&amp;12&amp;D &amp;T&amp;C&amp;"Times New Roman,обычный"&amp;12&amp;P</oddFooter>
  </headerFooter>
  <rowBreaks count="9" manualBreakCount="9">
    <brk id="10" max="8" man="1"/>
    <brk id="48" max="8" man="1"/>
    <brk id="53" max="8" man="1"/>
    <brk id="74" max="8" man="1"/>
    <brk id="103" max="8" man="1"/>
    <brk id="115" max="8" man="1"/>
    <brk id="131" max="8" man="1"/>
    <brk id="163" max="8" man="1"/>
    <brk id="18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Чимбир</dc:creator>
  <cp:keywords/>
  <dc:description/>
  <cp:lastModifiedBy>chimbir@depfin.samara.ru</cp:lastModifiedBy>
  <cp:lastPrinted>2016-04-18T14:08:52Z</cp:lastPrinted>
  <dcterms:created xsi:type="dcterms:W3CDTF">2014-10-15T16:40:59Z</dcterms:created>
  <dcterms:modified xsi:type="dcterms:W3CDTF">2016-04-18T14:10:01Z</dcterms:modified>
  <cp:category/>
  <cp:version/>
  <cp:contentType/>
  <cp:contentStatus/>
</cp:coreProperties>
</file>