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6" windowWidth="15480" windowHeight="10596" activeTab="0"/>
  </bookViews>
  <sheets>
    <sheet name="Лист 1" sheetId="1" r:id="rId1"/>
  </sheets>
  <definedNames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1'!$4:$4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1'!$A$1:$I$115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<sst xmlns="http://schemas.openxmlformats.org/spreadsheetml/2006/main" count="177" uniqueCount="156">
  <si>
    <t>тыс. рублей</t>
  </si>
  <si>
    <t>№ п/п</t>
  </si>
  <si>
    <t>Направление расходов</t>
  </si>
  <si>
    <t>Комментарии</t>
  </si>
  <si>
    <t>Предложения по перераспределению средств в расходной части областного бюджета в 2017-2019 годах в пределах общего объема бюджетных ассигнований, 
предусмотренных главным распорядителям средств областного бюджета</t>
  </si>
  <si>
    <t>Предложения по сокращению расходов
(2017 год)</t>
  </si>
  <si>
    <t>Предложения по увеличению расходов 
(2017 год)</t>
  </si>
  <si>
    <t>Предложения по сокращению расходов
(2018 год)</t>
  </si>
  <si>
    <t>Предложения по увеличению расходов 
(2018 год)</t>
  </si>
  <si>
    <t>Предложения по сокращению расходов
(2019 год)</t>
  </si>
  <si>
    <t>Предложения по увеличению расходов 
(2019 год)</t>
  </si>
  <si>
    <t>Итого:</t>
  </si>
  <si>
    <t xml:space="preserve">Министерство управления финансами Самарской области
Министерство культуры Самарской области </t>
  </si>
  <si>
    <t>Уменьшение нераспределенного остатка средств резервного фонда Правительства Самарской области
(министерство управления финансами Самарской области)</t>
  </si>
  <si>
    <t>Перераспределение средств в соответствии с принятыми НПА</t>
  </si>
  <si>
    <t xml:space="preserve">Предоставление министерству энергетики и жилищно-коммунального хозяйства Самарской области бюджетных ассигнований за счет средств резервного фонда Правительства Самарской области  </t>
  </si>
  <si>
    <t>Субсидии бюджетам муниципальных образований Самарской области на восстановление водоснабжения в целях предупреждения чрезвычайных ситуаций в границах муниципальных образований Самарской области</t>
  </si>
  <si>
    <t>ВСЕГО:</t>
  </si>
  <si>
    <t>Министерство труда, занятости и миграционной политики Самарской области</t>
  </si>
  <si>
    <t>Министерство спорта Самарской области</t>
  </si>
  <si>
    <r>
      <t xml:space="preserve">Предоставление </t>
    </r>
    <r>
      <rPr>
        <b/>
        <sz val="22"/>
        <rFont val="Times New Roman"/>
        <family val="1"/>
      </rPr>
      <t xml:space="preserve">субсидий местным бюджетам </t>
    </r>
    <r>
      <rPr>
        <sz val="22"/>
        <rFont val="Times New Roman"/>
        <family val="1"/>
      </rPr>
      <t>на проведение мероприятий, способствующих популяризации футбола</t>
    </r>
  </si>
  <si>
    <r>
      <t>Приобретение государственными учреждениями основных средств</t>
    </r>
    <r>
      <rPr>
        <b/>
        <sz val="22"/>
        <rFont val="Times New Roman"/>
        <family val="1"/>
      </rPr>
      <t xml:space="preserve"> (субсидии на иные цели)</t>
    </r>
  </si>
  <si>
    <t>Министерство строительства Самарской области</t>
  </si>
  <si>
    <t>1.</t>
  </si>
  <si>
    <t>2.</t>
  </si>
  <si>
    <t xml:space="preserve">Предоставление департаменту ветеринарии Самарской области бюджетных ассигнований за счет средств резервного фонда Правительства Самарской области  </t>
  </si>
  <si>
    <t>Социальные выплаты гражданам для возмещения затрат, понесенных ими в результате изъятия животных при ликвидации очага африканской чумы свиней на территории дер. Гремячка, с.Владимировка, с. Дубровка муниципального района Хворостянский Самарской области</t>
  </si>
  <si>
    <t>Министерство транспорта и автомобильных дорог Самарской области</t>
  </si>
  <si>
    <t>Исполнение судебных актов (органы государственной власти (государственные органы) ВР 831</t>
  </si>
  <si>
    <t>Департамент информационных технологий и связи Самарской области</t>
  </si>
  <si>
    <t>Министерство сельского хозяйства и продовольствия Самарской области</t>
  </si>
  <si>
    <t>Субсидии в целях возмещения затрат на проектирование, строительство и реконструкцию мелиоративных систем</t>
  </si>
  <si>
    <t>Субсидии на возмещение затрат сельхозтоваропроизводителей на приобретение техники</t>
  </si>
  <si>
    <t>Министерство образования и науки Самарской области
Министерство управления финансами Самарской области</t>
  </si>
  <si>
    <r>
      <t xml:space="preserve">Строительство объекта "Бассейн на территории школы № 127 в пос. Управленческий, ул. Кузнецова, 7 в Красноглинском районе г. Самары" </t>
    </r>
    <r>
      <rPr>
        <b/>
        <sz val="22"/>
        <rFont val="Times New Roman"/>
        <family val="1"/>
      </rPr>
      <t>КЦСР: 0530073030</t>
    </r>
  </si>
  <si>
    <t>Министерство культуры Самарской области</t>
  </si>
  <si>
    <r>
      <t xml:space="preserve">Строительство объекта "Бассейн на территории школы № 127 в пос. Управленческий, ул. Кузнецова, 7 в Красноглинском районе г. Самары" </t>
    </r>
    <r>
      <rPr>
        <b/>
        <sz val="22"/>
        <rFont val="Times New Roman"/>
        <family val="1"/>
      </rPr>
      <t>КЦСР: 4340000000</t>
    </r>
  </si>
  <si>
    <t>Министерство управления финансами Самарской области
Министерство энергетики и жилищно-коммунального хозяйства Самарской области
Департамент ветеринарии Самарской области</t>
  </si>
  <si>
    <t>Министерство образования и науки Самарской области</t>
  </si>
  <si>
    <t>Министерство здравоохранения Самарской области</t>
  </si>
  <si>
    <t>Департамент управления делами Губернатора Самарской области и Правительства Самарской области</t>
  </si>
  <si>
    <t>Перераспределение средств в целях обеспечения доли софинансирования за счёт средств областного бюджета по соответствующим видам расходов, а также проведения социологического исследования на тему «Межнациональные и межконфессиональные отношения жителей Самарской области» в рамках государственной программы.</t>
  </si>
  <si>
    <t>Проведение научных, аналитических и экспертных исследований, необходимых для реализации полномочий Администрации Губернатора Самарской области</t>
  </si>
  <si>
    <t>Перераспределение средств связано с обязательными выплатами среднего месячного заработка на период трудоустройства увольняемым работникам учреждения (сокращение численности на 7 единиц).</t>
  </si>
  <si>
    <t>Содержание объектов, введенных в эксплуатацию, но не переданных балансодержателю и объектов, строительство которых временно приостановлено или законсервировано</t>
  </si>
  <si>
    <t>Обеспечение деятельности ГКУ "Управление капитального строительства Самарской области"</t>
  </si>
  <si>
    <t>Благоустройство и озеленение территории прилегающей к стадиону в районе радиоцентра г. Самара, в границах ул. Московское шоссе, Ракитовское шоссе, Волжское шоссе, Ташкентская, Демократическая</t>
  </si>
  <si>
    <t>Проектирование, строительство пожарного депо на шесть машино-выездов, г. Самара, в границах Московского шоссе, Ракитовского шоссе, Волжского шоссе, ул. Ташкентской, ул. Демократической</t>
  </si>
  <si>
    <t>Проектирование и строительство комплекса зданий для сотрудников МВД (здание отдела полиции, гараж), г. Самара, в границах Московского шоссе, Ракитовского шоссе, Волжского шоссе, ул. Ташкентской, ул. Демократической</t>
  </si>
  <si>
    <t>Проектирование и строительство парковки на территории, прилегающей к стадиону г. Самара, в границах Московского шоссе, Ракитовского шоссе, Волжского шоссе, ул. Ташкентской, ул. Демократической</t>
  </si>
  <si>
    <t xml:space="preserve">Осуществление сноса недвижимого имущества, демонтажа движимого имущества, находящегося в собственности Самарской области </t>
  </si>
  <si>
    <t>Проектирование и строительство дублирующего участка коллектора Волжского склона Д = 1000 мм от улицы Советской Армии до камеры в районе улиц Осипенко и Лесной</t>
  </si>
  <si>
    <t>Строительство тренировочной площадки N 2, г. Самара, Кировский район, 16 км Московского шоссе, ул. Дальняя</t>
  </si>
  <si>
    <t xml:space="preserve">Строительство здания детского сада на 90 мест, расположенного по адресу: Самарская область, Большеглушицкий район, с. Большая Глушица, ул. Бакинская, 3б </t>
  </si>
  <si>
    <t>Реконструкция досугового центра "Русич" в г.о. Тольятти</t>
  </si>
  <si>
    <t>Корректировка проектной документации и строительство тренировочного ледового комплекса с заглубленным паркингом по ул. Советской Армии в Октябрьском районе г. Самары</t>
  </si>
  <si>
    <t>Предоставление субсидии бюджету городского округа Похвистнево на проектирование и строительство физкультурно-спортивного комплекса с универсальным игровым залом и бассейном в городском округе Похвистнево</t>
  </si>
  <si>
    <t>Предоставление субсидий бюджету муниципального района Шенталинский на проектирование и строительство физкультурно-оздоровительного комплекса в селе Шентала муниципального района Шенталинский</t>
  </si>
  <si>
    <t>Средства предлагаются к перераспределению.</t>
  </si>
  <si>
    <t>Проектирование и строительство двух жилых корпусов с пищеблоком на 270 койко-мест ГБУ СО "Потаповский пансионат для инвалидов (психоневрологический интернат)"</t>
  </si>
  <si>
    <t>Проектирование и строительство метрополитена в городском округе Самара</t>
  </si>
  <si>
    <t>Проектирование и строительство сооружений для сбора, очистки и перекачки поверхностных сточных вод с площадки, предназначенной для размещения футбольного стадиона и других  объектов игр чемпионата мира по футболу, Самарская область</t>
  </si>
  <si>
    <t>Проектирование и строительство крытого катка в г. Чапаевск</t>
  </si>
  <si>
    <t>Проектирование и реконструкция Самарского областного детского эколого-биологического центра под образовательный центр в границах улиц Мичурина, Врубеля, Гая в Октябрьском районе г. Самары</t>
  </si>
  <si>
    <t>Проектирование и строительство физкультурно-спортивного комплекса в городском округе Тольятти (площадка "Певческое поле")</t>
  </si>
  <si>
    <t>Реконструкция набережной в Автозаводском районе г. Тольятти</t>
  </si>
  <si>
    <t>Проектирование и строительство центра спортивной подготовки "Немов-центр" в г.о. Тольятти</t>
  </si>
  <si>
    <t>Проектирование и строительство двухэтажного спального корпуса на 255 мест со столовой государственного бюджетного учреждения Самарской области «Владимировский пансионат для инвалидов (психоневрологический интернат)»</t>
  </si>
  <si>
    <t>Проведение экспертизы подписи, изготовления договоров долевого участия граждан в целях недопущения мошеннических действий недобросовестных граждан (технико-криминалистическая экспертиза документов)</t>
  </si>
  <si>
    <t>"КОШЕЛЕВ-ПРОЕКТ" Общеобразовательная школа А-17/3 на 1360 мест</t>
  </si>
  <si>
    <t>Жилой район "Волгарь" в Куйбышевском районе г.о. Самара. 7 квартал. 2Б микрорайон. Детский сад</t>
  </si>
  <si>
    <t>Жилой район "Волгарь" в Куйбышевском районе г.о. Самара. 9 квартал. 3 микрорайон. Детский сад</t>
  </si>
  <si>
    <t>Поликлиника на 250 посещений в смену, расположенная по адресу: Самарская область, Волжский район, сельское поселение Лопатино, поселок Придорожный, микрорайон "Южный город"</t>
  </si>
  <si>
    <t>Детский сад общеразвивающего вида на 300 мест в квартале пятой очереди застройки, расположенной по адресу: Самарская область, Волжский район, сельское поселение Лопатино, поселок Придорожный, микрорайон "Южный город" (№ 1)</t>
  </si>
  <si>
    <t>Детский сад общеразвивающего вида на 300 мест в квартале пятой очереди застройки, расположенной по адресу: Самарская область, Волжский район, сельское поселение Лопатино, поселок Придорожный, микрорайон "Южный город" (№ 2)</t>
  </si>
  <si>
    <t>Детский сад на 90 мест в с.п. Выселки жилой массив "Березовка" муниципального района Ставропольский Самарской области в границах улиц Парковая и Казачья</t>
  </si>
  <si>
    <t>ИТОГО</t>
  </si>
  <si>
    <t>"КОШЕЛЕВ-ПРОЕКТ" Детский сад А-16/1" Самарская область, Волжский район, в районе п.г.т. Смышляевка</t>
  </si>
  <si>
    <t>Министерство образования и науки Самарской области
Министерство строительства Самарской области</t>
  </si>
  <si>
    <t>Закупка оборудования для объекта «КОШЕЛЕВ-ПРОЕКТ» Детский сад А-16/1» Самарская область, Волжский район, в районе п.г.т. Смышляевка»</t>
  </si>
  <si>
    <t xml:space="preserve">Предоставление департаменту по вопросам общественной безопасности Самарской области бюджетных ассигнований за счет средств резервного фонда Правительства Самарской области  </t>
  </si>
  <si>
    <t xml:space="preserve">Оказание услуг по доставке воды к месту тушения пожаров (загораний) в труднодоступных местах (местность с затруднённым доступом пожарных автомобилей и судов) авиационной техникой при помощи водосливных устройств в случае введения режима чрезвычайной ситуации муниципального характера </t>
  </si>
  <si>
    <t>Министерство социально-демографической и семейной политики Самарской области</t>
  </si>
  <si>
    <t>Капитальный ремонт здания школы в с. Черноречье м.р. Волжский</t>
  </si>
  <si>
    <t>Уточнение кодов бюджетной классификации</t>
  </si>
  <si>
    <t>В связи с экономией  средств по уплате земельного налога и экономией, возникшей при изъятии земельных участков, из-за изменения рыночной стоимости изымаемого имущества (отклонение проектной стоимости изъятия от стоимости, определенной на основании отчетов об оценке).</t>
  </si>
  <si>
    <t xml:space="preserve">Строительство и реконструкция автомобильных дорог общего пользования регионального или межмуниципального значения Самарской области </t>
  </si>
  <si>
    <t xml:space="preserve">Субсидии бюджетам муниципальных образований в Самарской области на капитальный ремонт и ремонт дорог местного значения </t>
  </si>
  <si>
    <t>Перераспределение средств дорожного фонда Самарской области между подпрограммами "Модернизация и развитие автомобильных дорог общего пользования регионального или межмуниципального значения в Самарской области" и "Модернизация и развитие автомобильных дорог общего пользования местного значения в Самарской области" в целях обеспечения достижения целевого показателя в части увеличения протяженности дорожной сети городской агломерации, соответствующей нормативным требованиям к транспортно- эксплуатационному состоянию в рамках приоритетного проекта "Безопасные и качественные дороги".</t>
  </si>
  <si>
    <t>Изъятие земельных участков, находящихся в границах автомобильных дорог общего пользования регионального или межмуниципального значения Самарской области, в рамках деятельности по их содержанию ВР 412</t>
  </si>
  <si>
    <t xml:space="preserve">Капитальный ремонт и ремонт автомобильных дорог общего пользования регионального значения Самарской области
</t>
  </si>
  <si>
    <t>Проектно - изыскательские работы и капитальный ремонт и ремонт автодорог общего пользования Самарской области</t>
  </si>
  <si>
    <t>Выплаты денежных требований по судебным спорам</t>
  </si>
  <si>
    <t xml:space="preserve">В целях соблюдения условий софинансирования расходов из федерального бюджета. </t>
  </si>
  <si>
    <r>
      <t xml:space="preserve">Обеспечение деятельности министерства сельского хозяйства и продовольствия Самарской области </t>
    </r>
    <r>
      <rPr>
        <sz val="26"/>
        <rFont val="Times New Roman"/>
        <family val="1"/>
      </rPr>
      <t>ВР 244</t>
    </r>
  </si>
  <si>
    <r>
      <t xml:space="preserve">Обеспечение деятельности министерства сельского хозяйства и продовольствия Самарской области </t>
    </r>
    <r>
      <rPr>
        <sz val="26"/>
        <rFont val="Times New Roman"/>
        <family val="1"/>
      </rPr>
      <t>ВР 122</t>
    </r>
  </si>
  <si>
    <t>Финансовое обеспечение медицинской деятельности, связанной с донорством органов человека в целях трансплантации (пересадки), включающей проведение мероприятий по медицинскому обследованию донора, обеспечение сохранности донорских органов до их изъятия у донора, изъятию донорских органов, хранению и транспортировке донорских органов и иных мероприятий, направленных на обеспечение этой деятельности ВР 244, 612</t>
  </si>
  <si>
    <t>Предоставление грантов в области науки и техники ВР 810, 630</t>
  </si>
  <si>
    <t>Мероприятия по укреплению материально-технической базы государственных и муниципальных учреждений, осуществляющих деятельность в сфере образования на территории Самарской области (оснащение средствами обучения и воспитания)</t>
  </si>
  <si>
    <t xml:space="preserve">В целях необходимости обеспечения надлежащего эксплуатационно-технического состояния объекта образования </t>
  </si>
  <si>
    <t>Обеспечение развития и распространения новых механизмов, содержания и технологий общего образования в рамках мероприятий Федеральной целевой программы развития образования на 2016 – 2020 годы ВР 622, 244</t>
  </si>
  <si>
    <t>Предоставление субсидий муниципальным образованиям на софинансирование расходных обязательств по проведению капитального ремонта в спортивных залах и оснащению спортивным инвентарем и оборудованием открытых плоскостных спортивных сооружений общеобразовательных организаций, расположенных в сельской местности
(подпрограмма "Укрепление материально-технической базы государственных и муниципальных учреждений, осуществляющих деятельность в сфере образования на территории Самарской области" до 2025 года)</t>
  </si>
  <si>
    <t xml:space="preserve">Предоставление субсидий муниципальным образованиям на софинансирование расходных обязательств по проведению капитального ремонта в спортивных залах и оснащению спортивным инвентарем и оборудованием открытых плоскостных спортивных сооружений общеобразовательных организаций, расположенных в сельской местности
(подпрограмма «Создание  современных условий для занятия физической  культурой и спортом в образовательных организациях в Самарской области в 2017 году») </t>
  </si>
  <si>
    <t xml:space="preserve">Экономия в связи с уточнением численности контингента по итогам комплектования образовательных учреждений </t>
  </si>
  <si>
    <t>Зарезервированные бюджетные ассигнования</t>
  </si>
  <si>
    <t>Организация и проведение мероприятий, направленных на поддержку молодых дарований и детского творчества</t>
  </si>
  <si>
    <t xml:space="preserve">Организация и проведение независимой оценки качества оказания услуг организациями в сфере культуры </t>
  </si>
  <si>
    <t xml:space="preserve">Уточнение кодов бюджетной классификации </t>
  </si>
  <si>
    <t xml:space="preserve">В связи с передачей функций по осуществлению строительного контроля и реорганизацией учреждения, 
</t>
  </si>
  <si>
    <t xml:space="preserve">В целях обеспечения завершения работ. </t>
  </si>
  <si>
    <t xml:space="preserve">В целях завершения работ и ввода объекта в эксплуатацию. </t>
  </si>
  <si>
    <t>В целях завершения работ и ввода объекта в эксплуатацию.</t>
  </si>
  <si>
    <t xml:space="preserve">В соответствии с положительным заключением государственной экспертизы на сметную документацию </t>
  </si>
  <si>
    <t>В целях завершения строительства детского сада и ввода его в эксплуатацию в 2017 году</t>
  </si>
  <si>
    <t xml:space="preserve">В целях обследования здания, проектирования и реконструкции объекта в части системы водоотведения ливневых стоков с подключением в городскую канализационную сеть. </t>
  </si>
  <si>
    <t xml:space="preserve">В целях завершения строительства объекта.
</t>
  </si>
  <si>
    <t>Проектирование, строительство и реконструкция физкультурно-спортивных комплексов (нераспределенный остаток)</t>
  </si>
  <si>
    <t xml:space="preserve">В целях обеспечения софинансирования объекта за счет средств областного бюджета, в связи с предоставлением субсидии от Пенсионного Фонда Российской Федерации. </t>
  </si>
  <si>
    <t xml:space="preserve">В связи с выделением средств из федерального бюджета 
</t>
  </si>
  <si>
    <t xml:space="preserve">Проектирование и строительство комплекса инженерных сетей водоснабжения, водоотведения, дождевой канализации, теплоснабжения, электроснабжения, связи и телекоммуникаций, предназначенных для обеспечения объектов капитального строительства федерального, регионального и местного значения на территории Кировского и Красноглинского районов (в районе радиоцентра № 3) городского округа Самара (I и II этапы). </t>
  </si>
  <si>
    <t xml:space="preserve">В целях ввода объекта в 2018 году </t>
  </si>
  <si>
    <t xml:space="preserve">В связи с передачей строительства объекта ООО "Газпром ИНВЕНТАРИЗАЦИЯ". </t>
  </si>
  <si>
    <t xml:space="preserve">В связи с переносом сроков  разработки проекта планировки территории на конец 2017 года </t>
  </si>
  <si>
    <t>В целях оплаты кадастровых работ.</t>
  </si>
  <si>
    <t>В целях проверки документов, поступающих в рамках формирования реестра граждан, чьи средства привлечены для строительства многоквартирных жилых домов и чьи права нарушены.</t>
  </si>
  <si>
    <t>В целях обеспечения софинансирования за счет средств федерального бюджета</t>
  </si>
  <si>
    <t>В целях оплаты дополнительных работ по объекту для приведения в соответствии с требованиями к материалам для строительства детских садов.</t>
  </si>
  <si>
    <t>Предоставление субсидий ГБУ СО "РЦТ" на оплату услуг по предоставлению, обработке и хранению информации о транспортных потоках, передвижении транспортных средств и нарушении транспортными средствами Правил дорожного движения на территории Самарской области ВР 612</t>
  </si>
  <si>
    <t>Оплата услуг по предоставлению, обработке и хранению информации о транспортных потоках, передвижении транспортных средств и нарушении транспортными средствами Правил дорожного движения на территории Самарской области ВР 244</t>
  </si>
  <si>
    <t>Обеспечение деятельности государственного казенного учреждения Самарской области «Региональный центр управления государственными и муниципальными информационными системами и ресурсами Самарской области» ВР 111, 321</t>
  </si>
  <si>
    <t>Реализация мероприятий в сфере содействия занятости населения, использования трудовых ресурсов, трудовых отношений и охраны труда
ВР 244</t>
  </si>
  <si>
    <t xml:space="preserve">Сокращение расходов за счет экономии средств. Предлагается направить на предоставление субсидии АУ ДПО СО "Региональный исследовательский центр" в целях приобретения и поверки оборудования и измерительных приборов для прохождения процедуры аккредитации </t>
  </si>
  <si>
    <t>Предоставление субсидии АУ ДПО СО "Региональный исследовательский центр" на иные цели ВР 622</t>
  </si>
  <si>
    <t xml:space="preserve">Государственная программа Самарской области «Укрепление единства российской нации и этнокультурное развитие народов Самарской области (2014 – 2020 годы)» </t>
  </si>
  <si>
    <t>Экономия средств по результатам проведения конкурентных процедур. Предлагается направить на проведение ремонтно-строительных работ по восстановлению конструкций крыш и целостности кровли зданий государственных  казенных учреждений службы семьи  с существенной степенью физического износа по актам обследования и по предписаниям надзорных органов  об устранении нарушения требований пожарной безопасности.</t>
  </si>
  <si>
    <t>Капитальный ремонт в государственных казенных учреждениях социального обслуживания населения Самарской области (в рамках ГП СО «Развитие социальной защиты населения в Самарской области» на 2014 – 2018 годы</t>
  </si>
  <si>
    <t>Государственные казенные учреждения службы семьи и демографического развития Самарской области</t>
  </si>
  <si>
    <t>Государственные бюджетные учреждения - Реабилитационные центры</t>
  </si>
  <si>
    <t>Государственные бюджетные учреждения - Дома-интернаты для престарелых и инвалидов</t>
  </si>
  <si>
    <t>Приложение 2</t>
  </si>
  <si>
    <t>Средства на 2017 год необходимы в целях выполнения дополнительных строительно-монтажных работ, потребность в которых возникла в процессе строительства (вынос кабельной линии со строительной площадки, вывоз грунта).
Стоимость дополнительных работ определена на основании сметной документации, утвержденной заказчиком.</t>
  </si>
  <si>
    <t>В связи с предоставлением федеральных средств на 2017 год и уменьшением предельной стоимости объекта.</t>
  </si>
  <si>
    <t>Сокращение расходов за счет экономии средств по результатам торгов на выполнение строительно-монтажных работ, а также завершении строительно-монтажных работ на объекте. Предлагается перераспределить министерству образования и науки Самарской области в целях закупки необходимого оборудования для ввода объекта «КОШЕЛЕВ-ПРОЕКТ» Детский сад А-16/1» Самарская область, Волжский район, в районе п.г.т. Смышляевка» в эксплуатацию.</t>
  </si>
  <si>
    <t>Уточнение источника финансирования мероприятия по поощрению выпускников общеобразовательных учреждений Самарской области, удостоившихся медали "За особые успехи в учении", памятными наручными часами с символикой Самарской области.</t>
  </si>
  <si>
    <t xml:space="preserve">В целях завершения строительно-монтажных работ </t>
  </si>
  <si>
    <t>В связи с выявившимся кадастровым наложением границ земельных участков, необходимых для размещения объекта</t>
  </si>
  <si>
    <t>В целях оплаты административных штрафов</t>
  </si>
  <si>
    <t>Предоставление субсидий на ремонт дорог местного значения (г.о. Тольятти, м.р. Безенчукский, Волжский, г.о. Октябрьск)</t>
  </si>
  <si>
    <t>В связи с необходимостью ввода объекта в 2017 году</t>
  </si>
  <si>
    <t>Реконструкция тренировочной площадки, учебно-тренировочная база профессионального футбольного клуба "Крылья Советов", г. Самара, ул. Шушенская, д. 50а</t>
  </si>
  <si>
    <t>Строительство тренировочной площадки, 
г. Самара, Кировский район, 16 км Московского шоссе, ул. Дальняя</t>
  </si>
  <si>
    <t>В целях достижения показателей в рамках приоритетного проекта "Безопасные и качественные дороги" и дополнительного финансирования муниципальных образований в соответствии с их заявками (м.р. Безенчукский, Волжский, г.Октябрьск). Ремонтные работы региональных дорог будут выполнены в рамках содержания автомобильных дорог.</t>
  </si>
  <si>
    <t>В соответствии с положениями Закона Российской Федерации 21.07.2014 № 256-ФЗ «О внесении изменений в отдельные законодательные акты Российской Федерации по вопросам проведения независимой оценки качества оказания услуг организациями в сфере культуры, социального обслуживания, охраны здоровья и образования» независимая оценка должна проводится не чаще чем один раз в год и не реже чем один раз в три года. Независимая оценка качества оказания услуг организациями в сфере культуры проводится в целях предоставления гражданам информации о качестве оказания услуг организациями культуры, а также в целях повышения качества их деятельности.</t>
  </si>
  <si>
    <t xml:space="preserve">В целях содержания объектов, введенных в эксплуатацию, но не переданных балансодержателю (оплата коммунальных услуг), услуги охраны. Содержание трансформаторных подстанций, обеспечивающих электроэнергию стадиона "Самара-Арена".
</t>
  </si>
  <si>
    <t>Предлагается предоставить субсидию ГАУ "Учебно-спортивный центр "Чайка" на приобретение снегоуплотнительной машины (ретрака) для обеспечения соответствия профессионально подготовленных лыжных трасс требованиям федеральных НПА.</t>
  </si>
  <si>
    <t>Средства необходимы в целях:
10 000,0 тыс. рублей - корректировки проектной документации по ст. Алабинская,
197 306 тыс.руб. - окончания строительно-монтажных работ на сходах №3,4 и вестибюле №2 и строительно-монтажные работы на ст.Алабинская;
382 160 тыс.руб. - завершения строительно-монтажных работ на станции Алабинская и ввод объекта в эксплуатацию.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</si>
</sst>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0\.00\.00"/>
    <numFmt numFmtId="175" formatCode="000"/>
    <numFmt numFmtId="176" formatCode="#,##0.0000"/>
    <numFmt numFmtId="177" formatCode="#,##0.00000"/>
    <numFmt numFmtId="178" formatCode="#,##0.000000"/>
    <numFmt numFmtId="179" formatCode="#,##0.0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2"/>
      <name val="Arial"/>
      <family val="2"/>
    </font>
    <font>
      <sz val="26"/>
      <name val="Times New Roman"/>
      <family val="1"/>
    </font>
    <font>
      <sz val="27"/>
      <name val="Times New Roman"/>
      <family val="1"/>
    </font>
    <font>
      <b/>
      <sz val="27"/>
      <name val="Times New Roman"/>
      <family val="1"/>
    </font>
    <font>
      <sz val="2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174" fontId="9" fillId="0" borderId="10" xfId="60" applyNumberFormat="1" applyFont="1" applyFill="1" applyBorder="1" applyAlignment="1" applyProtection="1">
      <alignment horizontal="left" vertical="center" wrapText="1"/>
      <protection hidden="1"/>
    </xf>
    <xf numFmtId="172" fontId="9" fillId="0" borderId="10" xfId="64" applyNumberFormat="1" applyFont="1" applyFill="1" applyBorder="1" applyAlignment="1">
      <alignment horizontal="center" vertical="center" wrapText="1"/>
      <protection/>
    </xf>
    <xf numFmtId="172" fontId="10" fillId="0" borderId="10" xfId="64" applyNumberFormat="1" applyFont="1" applyFill="1" applyBorder="1" applyAlignment="1">
      <alignment horizontal="center" vertical="center" wrapText="1"/>
      <protection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2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12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top" wrapText="1"/>
    </xf>
    <xf numFmtId="0" fontId="10" fillId="0" borderId="10" xfId="64" applyFont="1" applyFill="1" applyBorder="1" applyAlignment="1">
      <alignment horizontal="center" vertical="center" wrapText="1"/>
      <protection/>
    </xf>
    <xf numFmtId="174" fontId="10" fillId="0" borderId="10" xfId="60" applyNumberFormat="1" applyFont="1" applyFill="1" applyBorder="1" applyAlignment="1" applyProtection="1">
      <alignment horizontal="center" vertical="center" wrapText="1"/>
      <protection hidden="1"/>
    </xf>
    <xf numFmtId="3" fontId="14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175" fontId="9" fillId="0" borderId="13" xfId="0" applyNumberFormat="1" applyFont="1" applyFill="1" applyBorder="1" applyAlignment="1" applyProtection="1">
      <alignment vertical="center" wrapText="1"/>
      <protection hidden="1"/>
    </xf>
    <xf numFmtId="3" fontId="13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top"/>
    </xf>
    <xf numFmtId="172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14" xfId="64" applyFont="1" applyFill="1" applyBorder="1" applyAlignment="1">
      <alignment vertical="center" wrapText="1"/>
      <protection/>
    </xf>
    <xf numFmtId="0" fontId="20" fillId="0" borderId="14" xfId="64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64" applyFont="1" applyFill="1" applyBorder="1" applyAlignment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top" wrapText="1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64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/>
    </xf>
    <xf numFmtId="0" fontId="19" fillId="0" borderId="13" xfId="64" applyFont="1" applyFill="1" applyBorder="1" applyAlignment="1">
      <alignment horizontal="left" vertical="center" wrapText="1"/>
      <protection/>
    </xf>
    <xf numFmtId="0" fontId="19" fillId="0" borderId="11" xfId="64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9" fillId="0" borderId="17" xfId="64" applyFont="1" applyFill="1" applyBorder="1" applyAlignment="1">
      <alignment horizontal="left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5 2" xfId="59"/>
    <cellStyle name="Обычный 2 6" xfId="60"/>
    <cellStyle name="Обычный 2 6 2" xfId="61"/>
    <cellStyle name="Обычный 2 7" xfId="62"/>
    <cellStyle name="Обычный 2 8" xfId="63"/>
    <cellStyle name="Обычный 3" xfId="64"/>
    <cellStyle name="Обычный 3 2" xfId="65"/>
    <cellStyle name="Обычный 4" xfId="66"/>
    <cellStyle name="Обычный 4 3" xfId="67"/>
    <cellStyle name="Обычный 5" xfId="68"/>
    <cellStyle name="Обычный 6" xfId="69"/>
    <cellStyle name="Обычный 6 2" xfId="70"/>
    <cellStyle name="Обычный 8_Реестр бюджета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Тысячи [0]_Экономическая_классиф" xfId="79"/>
    <cellStyle name="Тысячи_Экономическая_классиф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638175</xdr:colOff>
      <xdr:row>52</xdr:row>
      <xdr:rowOff>0</xdr:rowOff>
    </xdr:from>
    <xdr:ext cx="38100" cy="104775"/>
    <xdr:sp fLocksText="0">
      <xdr:nvSpPr>
        <xdr:cNvPr id="1" name="Text Box 5"/>
        <xdr:cNvSpPr txBox="1">
          <a:spLocks noChangeArrowheads="1"/>
        </xdr:cNvSpPr>
      </xdr:nvSpPr>
      <xdr:spPr>
        <a:xfrm>
          <a:off x="638175" y="727900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15"/>
  <sheetViews>
    <sheetView showZeros="0" tabSelected="1" view="pageBreakPreview" zoomScale="30" zoomScaleNormal="10" zoomScaleSheetLayoutView="30" workbookViewId="0" topLeftCell="A52">
      <selection activeCell="I63" sqref="I63"/>
    </sheetView>
  </sheetViews>
  <sheetFormatPr defaultColWidth="9.125" defaultRowHeight="12.75"/>
  <cols>
    <col min="1" max="1" width="8.375" style="2" customWidth="1"/>
    <col min="2" max="2" width="90.50390625" style="7" customWidth="1"/>
    <col min="3" max="3" width="25.75390625" style="4" customWidth="1"/>
    <col min="4" max="4" width="25.625" style="4" customWidth="1"/>
    <col min="5" max="5" width="26.00390625" style="4" customWidth="1"/>
    <col min="6" max="6" width="25.625" style="4" customWidth="1"/>
    <col min="7" max="7" width="27.375" style="4" customWidth="1"/>
    <col min="8" max="8" width="25.00390625" style="4" customWidth="1"/>
    <col min="9" max="9" width="160.375" style="56" customWidth="1"/>
    <col min="10" max="16384" width="9.125" style="3" customWidth="1"/>
  </cols>
  <sheetData>
    <row r="1" ht="47.25" customHeight="1">
      <c r="I1" s="48" t="s">
        <v>139</v>
      </c>
    </row>
    <row r="2" spans="1:9" ht="93" customHeight="1">
      <c r="A2" s="86" t="s">
        <v>4</v>
      </c>
      <c r="B2" s="86"/>
      <c r="C2" s="86"/>
      <c r="D2" s="86"/>
      <c r="E2" s="86"/>
      <c r="F2" s="86"/>
      <c r="G2" s="86"/>
      <c r="H2" s="86"/>
      <c r="I2" s="86"/>
    </row>
    <row r="3" spans="1:9" ht="45.75" customHeight="1">
      <c r="A3" s="1"/>
      <c r="B3" s="8"/>
      <c r="C3" s="6"/>
      <c r="D3" s="6"/>
      <c r="E3" s="5"/>
      <c r="F3" s="5"/>
      <c r="G3" s="5"/>
      <c r="H3" s="5"/>
      <c r="I3" s="49" t="s">
        <v>0</v>
      </c>
    </row>
    <row r="4" spans="1:9" s="12" customFormat="1" ht="136.5" customHeight="1">
      <c r="A4" s="11" t="s">
        <v>1</v>
      </c>
      <c r="B4" s="11" t="s">
        <v>2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50" t="s">
        <v>3</v>
      </c>
    </row>
    <row r="5" spans="1:9" s="13" customFormat="1" ht="54" customHeight="1">
      <c r="A5" s="79" t="s">
        <v>27</v>
      </c>
      <c r="B5" s="75"/>
      <c r="C5" s="75"/>
      <c r="D5" s="75"/>
      <c r="E5" s="75"/>
      <c r="F5" s="75"/>
      <c r="G5" s="75"/>
      <c r="H5" s="75"/>
      <c r="I5" s="75"/>
    </row>
    <row r="6" spans="1:9" s="13" customFormat="1" ht="84">
      <c r="A6" s="77">
        <v>1</v>
      </c>
      <c r="B6" s="14" t="s">
        <v>28</v>
      </c>
      <c r="C6" s="16">
        <v>3000.2</v>
      </c>
      <c r="D6" s="16"/>
      <c r="E6" s="16"/>
      <c r="F6" s="15"/>
      <c r="G6" s="16"/>
      <c r="H6" s="15"/>
      <c r="I6" s="94" t="s">
        <v>84</v>
      </c>
    </row>
    <row r="7" spans="1:9" s="13" customFormat="1" ht="168.75">
      <c r="A7" s="93"/>
      <c r="B7" s="14" t="s">
        <v>89</v>
      </c>
      <c r="C7" s="16"/>
      <c r="D7" s="16">
        <f>3000.2+1000</f>
        <v>4000.2</v>
      </c>
      <c r="E7" s="16"/>
      <c r="F7" s="15"/>
      <c r="G7" s="16"/>
      <c r="H7" s="15"/>
      <c r="I7" s="95"/>
    </row>
    <row r="8" spans="1:9" s="13" customFormat="1" ht="342">
      <c r="A8" s="57">
        <v>2</v>
      </c>
      <c r="B8" s="14" t="s">
        <v>90</v>
      </c>
      <c r="C8" s="16">
        <v>123159.414</v>
      </c>
      <c r="D8" s="16"/>
      <c r="E8" s="16"/>
      <c r="F8" s="15"/>
      <c r="G8" s="16"/>
      <c r="H8" s="15"/>
      <c r="I8" s="61" t="s">
        <v>88</v>
      </c>
    </row>
    <row r="9" spans="1:9" s="13" customFormat="1" ht="136.5">
      <c r="A9" s="57">
        <v>3</v>
      </c>
      <c r="B9" s="58" t="s">
        <v>86</v>
      </c>
      <c r="C9" s="62">
        <v>42000</v>
      </c>
      <c r="D9" s="62"/>
      <c r="E9" s="62"/>
      <c r="F9" s="63"/>
      <c r="G9" s="62"/>
      <c r="H9" s="63"/>
      <c r="I9" s="61" t="s">
        <v>85</v>
      </c>
    </row>
    <row r="10" spans="1:9" s="13" customFormat="1" ht="216.75" customHeight="1">
      <c r="A10" s="64">
        <v>4</v>
      </c>
      <c r="B10" s="14" t="s">
        <v>91</v>
      </c>
      <c r="C10" s="16">
        <v>30000</v>
      </c>
      <c r="D10" s="16"/>
      <c r="E10" s="16"/>
      <c r="F10" s="15"/>
      <c r="G10" s="16"/>
      <c r="H10" s="15"/>
      <c r="I10" s="65" t="s">
        <v>151</v>
      </c>
    </row>
    <row r="11" spans="1:9" s="13" customFormat="1" ht="72" customHeight="1">
      <c r="A11" s="64">
        <v>5</v>
      </c>
      <c r="B11" s="14" t="s">
        <v>92</v>
      </c>
      <c r="C11" s="16"/>
      <c r="D11" s="16">
        <v>1700</v>
      </c>
      <c r="E11" s="16"/>
      <c r="F11" s="15"/>
      <c r="G11" s="16"/>
      <c r="H11" s="15"/>
      <c r="I11" s="65" t="s">
        <v>146</v>
      </c>
    </row>
    <row r="12" spans="1:9" s="13" customFormat="1" ht="112.5">
      <c r="A12" s="64">
        <v>6</v>
      </c>
      <c r="B12" s="14" t="s">
        <v>87</v>
      </c>
      <c r="C12" s="16"/>
      <c r="D12" s="16">
        <v>192459.414</v>
      </c>
      <c r="E12" s="16"/>
      <c r="F12" s="15"/>
      <c r="G12" s="16"/>
      <c r="H12" s="15"/>
      <c r="I12" s="65" t="s">
        <v>147</v>
      </c>
    </row>
    <row r="13" spans="1:9" s="13" customFormat="1" ht="34.5" customHeight="1">
      <c r="A13" s="80" t="s">
        <v>11</v>
      </c>
      <c r="B13" s="81"/>
      <c r="C13" s="9">
        <f aca="true" t="shared" si="0" ref="C13:H13">SUM(C6:C12)</f>
        <v>198159.614</v>
      </c>
      <c r="D13" s="9">
        <f t="shared" si="0"/>
        <v>198159.614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51">
        <f>SUM(I5:I12)</f>
        <v>0</v>
      </c>
    </row>
    <row r="14" spans="1:9" s="13" customFormat="1" ht="48.75" customHeight="1">
      <c r="A14" s="79" t="s">
        <v>30</v>
      </c>
      <c r="B14" s="75"/>
      <c r="C14" s="75"/>
      <c r="D14" s="75"/>
      <c r="E14" s="75"/>
      <c r="F14" s="75"/>
      <c r="G14" s="75"/>
      <c r="H14" s="75"/>
      <c r="I14" s="75"/>
    </row>
    <row r="15" spans="1:9" s="13" customFormat="1" ht="84">
      <c r="A15" s="23">
        <v>1</v>
      </c>
      <c r="B15" s="14" t="s">
        <v>31</v>
      </c>
      <c r="C15" s="16"/>
      <c r="D15" s="16">
        <v>12.0784</v>
      </c>
      <c r="E15" s="16"/>
      <c r="F15" s="15"/>
      <c r="G15" s="16"/>
      <c r="H15" s="15"/>
      <c r="I15" s="73" t="s">
        <v>93</v>
      </c>
    </row>
    <row r="16" spans="1:9" s="13" customFormat="1" ht="84">
      <c r="A16" s="24">
        <v>2</v>
      </c>
      <c r="B16" s="14" t="s">
        <v>32</v>
      </c>
      <c r="C16" s="16">
        <v>12.0784</v>
      </c>
      <c r="D16" s="16"/>
      <c r="E16" s="16"/>
      <c r="F16" s="15"/>
      <c r="G16" s="16"/>
      <c r="H16" s="15"/>
      <c r="I16" s="76"/>
    </row>
    <row r="17" spans="1:9" s="13" customFormat="1" ht="88.5">
      <c r="A17" s="91">
        <v>3</v>
      </c>
      <c r="B17" s="14" t="s">
        <v>94</v>
      </c>
      <c r="C17" s="16">
        <v>458.111</v>
      </c>
      <c r="D17" s="16"/>
      <c r="E17" s="16"/>
      <c r="F17" s="15"/>
      <c r="G17" s="16"/>
      <c r="H17" s="15"/>
      <c r="I17" s="73" t="s">
        <v>84</v>
      </c>
    </row>
    <row r="18" spans="1:9" s="13" customFormat="1" ht="88.5">
      <c r="A18" s="92"/>
      <c r="B18" s="14" t="s">
        <v>95</v>
      </c>
      <c r="C18" s="16"/>
      <c r="D18" s="16">
        <v>458.111</v>
      </c>
      <c r="E18" s="16"/>
      <c r="F18" s="15"/>
      <c r="G18" s="16"/>
      <c r="H18" s="15"/>
      <c r="I18" s="76"/>
    </row>
    <row r="19" spans="1:9" s="13" customFormat="1" ht="41.25" customHeight="1">
      <c r="A19" s="80" t="s">
        <v>11</v>
      </c>
      <c r="B19" s="81"/>
      <c r="C19" s="9">
        <f aca="true" t="shared" si="1" ref="C19:H19">SUM(C15:C18)</f>
        <v>470.1894</v>
      </c>
      <c r="D19" s="9">
        <f t="shared" si="1"/>
        <v>470.1894</v>
      </c>
      <c r="E19" s="9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51">
        <f>SUM(I14:I16)</f>
        <v>0</v>
      </c>
    </row>
    <row r="20" spans="1:9" s="13" customFormat="1" ht="39.75" customHeight="1">
      <c r="A20" s="79" t="s">
        <v>39</v>
      </c>
      <c r="B20" s="75"/>
      <c r="C20" s="75"/>
      <c r="D20" s="75"/>
      <c r="E20" s="75"/>
      <c r="F20" s="75"/>
      <c r="G20" s="75"/>
      <c r="H20" s="75"/>
      <c r="I20" s="75"/>
    </row>
    <row r="21" spans="1:9" s="13" customFormat="1" ht="158.25" customHeight="1">
      <c r="A21" s="77">
        <v>1</v>
      </c>
      <c r="B21" s="71" t="s">
        <v>96</v>
      </c>
      <c r="C21" s="16">
        <v>5325.5</v>
      </c>
      <c r="D21" s="16"/>
      <c r="E21" s="16">
        <v>4000.2</v>
      </c>
      <c r="F21" s="15"/>
      <c r="G21" s="16">
        <v>3980.8</v>
      </c>
      <c r="H21" s="15"/>
      <c r="I21" s="73" t="s">
        <v>84</v>
      </c>
    </row>
    <row r="22" spans="1:9" s="13" customFormat="1" ht="160.5" customHeight="1">
      <c r="A22" s="78"/>
      <c r="B22" s="72"/>
      <c r="C22" s="16"/>
      <c r="D22" s="16">
        <v>5325.5</v>
      </c>
      <c r="E22" s="16"/>
      <c r="F22" s="16">
        <v>4000.2</v>
      </c>
      <c r="G22" s="16"/>
      <c r="H22" s="16">
        <v>3980.8</v>
      </c>
      <c r="I22" s="74"/>
    </row>
    <row r="23" spans="1:9" s="13" customFormat="1" ht="33">
      <c r="A23" s="89" t="s">
        <v>11</v>
      </c>
      <c r="B23" s="90"/>
      <c r="C23" s="21">
        <f>SUM(C21:C22)</f>
        <v>5325.5</v>
      </c>
      <c r="D23" s="21">
        <f>SUM(D21:D22)</f>
        <v>5325.5</v>
      </c>
      <c r="E23" s="21">
        <f>SUM(E20:E22)</f>
        <v>4000.2</v>
      </c>
      <c r="F23" s="21">
        <f>SUM(F20:F22)</f>
        <v>4000.2</v>
      </c>
      <c r="G23" s="21">
        <f>SUM(G20:G22)</f>
        <v>3980.8</v>
      </c>
      <c r="H23" s="21">
        <f>SUM(H20:H22)</f>
        <v>3980.8</v>
      </c>
      <c r="I23" s="52">
        <f>SUM(I20:I22)</f>
        <v>0</v>
      </c>
    </row>
    <row r="24" spans="1:9" s="13" customFormat="1" ht="45" customHeight="1">
      <c r="A24" s="79" t="s">
        <v>38</v>
      </c>
      <c r="B24" s="75"/>
      <c r="C24" s="75"/>
      <c r="D24" s="75"/>
      <c r="E24" s="75"/>
      <c r="F24" s="75"/>
      <c r="G24" s="75"/>
      <c r="H24" s="75"/>
      <c r="I24" s="75"/>
    </row>
    <row r="25" spans="1:9" s="13" customFormat="1" ht="30" customHeight="1">
      <c r="A25" s="77" t="s">
        <v>23</v>
      </c>
      <c r="B25" s="71" t="s">
        <v>97</v>
      </c>
      <c r="C25" s="16">
        <v>320</v>
      </c>
      <c r="D25" s="16"/>
      <c r="E25" s="16"/>
      <c r="F25" s="15"/>
      <c r="G25" s="16"/>
      <c r="H25" s="15"/>
      <c r="I25" s="73" t="s">
        <v>84</v>
      </c>
    </row>
    <row r="26" spans="1:9" s="13" customFormat="1" ht="44.25" customHeight="1">
      <c r="A26" s="78"/>
      <c r="B26" s="72"/>
      <c r="C26" s="16"/>
      <c r="D26" s="16">
        <f>C25</f>
        <v>320</v>
      </c>
      <c r="E26" s="16"/>
      <c r="F26" s="15"/>
      <c r="G26" s="16"/>
      <c r="H26" s="15"/>
      <c r="I26" s="74"/>
    </row>
    <row r="27" spans="1:9" s="13" customFormat="1" ht="60.75" customHeight="1">
      <c r="A27" s="77">
        <v>2</v>
      </c>
      <c r="B27" s="71" t="s">
        <v>100</v>
      </c>
      <c r="C27" s="16">
        <v>3697</v>
      </c>
      <c r="D27" s="16"/>
      <c r="E27" s="16"/>
      <c r="F27" s="15"/>
      <c r="G27" s="16"/>
      <c r="H27" s="15"/>
      <c r="I27" s="73" t="s">
        <v>84</v>
      </c>
    </row>
    <row r="28" spans="1:9" s="13" customFormat="1" ht="81.75" customHeight="1">
      <c r="A28" s="78"/>
      <c r="B28" s="72"/>
      <c r="C28" s="16"/>
      <c r="D28" s="16">
        <v>3697</v>
      </c>
      <c r="E28" s="16"/>
      <c r="F28" s="15"/>
      <c r="G28" s="16"/>
      <c r="H28" s="15"/>
      <c r="I28" s="74"/>
    </row>
    <row r="29" spans="1:9" s="13" customFormat="1" ht="168.75">
      <c r="A29" s="77">
        <v>3</v>
      </c>
      <c r="B29" s="42" t="s">
        <v>98</v>
      </c>
      <c r="C29" s="16">
        <v>49078.09112</v>
      </c>
      <c r="D29" s="16"/>
      <c r="E29" s="16"/>
      <c r="F29" s="15"/>
      <c r="G29" s="16"/>
      <c r="H29" s="15"/>
      <c r="I29" s="73" t="s">
        <v>99</v>
      </c>
    </row>
    <row r="30" spans="1:9" s="13" customFormat="1" ht="73.5" customHeight="1">
      <c r="A30" s="78"/>
      <c r="B30" s="14" t="s">
        <v>83</v>
      </c>
      <c r="C30" s="16"/>
      <c r="D30" s="16">
        <f>C29</f>
        <v>49078.09112</v>
      </c>
      <c r="E30" s="16"/>
      <c r="F30" s="15"/>
      <c r="G30" s="16"/>
      <c r="H30" s="15"/>
      <c r="I30" s="74"/>
    </row>
    <row r="31" spans="1:9" s="13" customFormat="1" ht="366">
      <c r="A31" s="77">
        <v>4</v>
      </c>
      <c r="B31" s="14" t="s">
        <v>101</v>
      </c>
      <c r="C31" s="16">
        <f>14681.2+19461</f>
        <v>34142.2</v>
      </c>
      <c r="D31" s="16"/>
      <c r="E31" s="16"/>
      <c r="F31" s="15"/>
      <c r="G31" s="16"/>
      <c r="H31" s="15"/>
      <c r="I31" s="73" t="s">
        <v>84</v>
      </c>
    </row>
    <row r="32" spans="1:9" s="13" customFormat="1" ht="338.25">
      <c r="A32" s="78"/>
      <c r="B32" s="14" t="s">
        <v>102</v>
      </c>
      <c r="C32" s="16"/>
      <c r="D32" s="16">
        <f>C31</f>
        <v>34142.2</v>
      </c>
      <c r="E32" s="16"/>
      <c r="F32" s="15"/>
      <c r="G32" s="16"/>
      <c r="H32" s="15"/>
      <c r="I32" s="74"/>
    </row>
    <row r="33" spans="1:9" s="13" customFormat="1" ht="33">
      <c r="A33" s="87" t="s">
        <v>11</v>
      </c>
      <c r="B33" s="88"/>
      <c r="C33" s="43">
        <f>SUM(C25:C32)</f>
        <v>87237.29112</v>
      </c>
      <c r="D33" s="43">
        <f>SUM(D25:D32)</f>
        <v>87237.29112</v>
      </c>
      <c r="E33" s="25">
        <f>SUM(E25:E28)</f>
        <v>0</v>
      </c>
      <c r="F33" s="25">
        <f>SUM(F25:F28)</f>
        <v>0</v>
      </c>
      <c r="G33" s="25">
        <f>SUM(G25:G28)</f>
        <v>0</v>
      </c>
      <c r="H33" s="25">
        <f>SUM(H25:H28)</f>
        <v>0</v>
      </c>
      <c r="I33" s="51">
        <f>SUM(I24:I26)</f>
        <v>0</v>
      </c>
    </row>
    <row r="34" spans="1:9" s="13" customFormat="1" ht="65.25" customHeight="1">
      <c r="A34" s="79" t="s">
        <v>33</v>
      </c>
      <c r="B34" s="75"/>
      <c r="C34" s="75"/>
      <c r="D34" s="75"/>
      <c r="E34" s="75"/>
      <c r="F34" s="75"/>
      <c r="G34" s="75"/>
      <c r="H34" s="75"/>
      <c r="I34" s="75"/>
    </row>
    <row r="35" spans="1:9" s="13" customFormat="1" ht="97.5" customHeight="1">
      <c r="A35" s="82" t="s">
        <v>24</v>
      </c>
      <c r="B35" s="14" t="s">
        <v>103</v>
      </c>
      <c r="C35" s="16">
        <v>5448.3</v>
      </c>
      <c r="D35" s="16"/>
      <c r="E35" s="16"/>
      <c r="F35" s="15"/>
      <c r="G35" s="16"/>
      <c r="H35" s="15"/>
      <c r="I35" s="84" t="s">
        <v>143</v>
      </c>
    </row>
    <row r="36" spans="1:9" s="13" customFormat="1" ht="58.5" customHeight="1">
      <c r="A36" s="83"/>
      <c r="B36" s="14" t="s">
        <v>104</v>
      </c>
      <c r="C36" s="16"/>
      <c r="D36" s="16">
        <v>5448.3</v>
      </c>
      <c r="E36" s="16"/>
      <c r="F36" s="15"/>
      <c r="G36" s="16"/>
      <c r="H36" s="15"/>
      <c r="I36" s="85"/>
    </row>
    <row r="37" spans="1:9" s="13" customFormat="1" ht="34.5" customHeight="1">
      <c r="A37" s="80" t="s">
        <v>11</v>
      </c>
      <c r="B37" s="81"/>
      <c r="C37" s="9">
        <f aca="true" t="shared" si="2" ref="C37:H37">SUM(C35:C36)</f>
        <v>5448.3</v>
      </c>
      <c r="D37" s="9">
        <f t="shared" si="2"/>
        <v>5448.3</v>
      </c>
      <c r="E37" s="9">
        <f t="shared" si="2"/>
        <v>0</v>
      </c>
      <c r="F37" s="9">
        <f t="shared" si="2"/>
        <v>0</v>
      </c>
      <c r="G37" s="9">
        <f t="shared" si="2"/>
        <v>0</v>
      </c>
      <c r="H37" s="9">
        <f t="shared" si="2"/>
        <v>0</v>
      </c>
      <c r="I37" s="51">
        <f>SUM(I24:I36)</f>
        <v>0</v>
      </c>
    </row>
    <row r="38" spans="1:9" s="13" customFormat="1" ht="34.5" customHeight="1">
      <c r="A38" s="79" t="s">
        <v>35</v>
      </c>
      <c r="B38" s="75"/>
      <c r="C38" s="75"/>
      <c r="D38" s="75"/>
      <c r="E38" s="75"/>
      <c r="F38" s="75"/>
      <c r="G38" s="75"/>
      <c r="H38" s="75"/>
      <c r="I38" s="75"/>
    </row>
    <row r="39" spans="1:9" s="13" customFormat="1" ht="224.25" customHeight="1">
      <c r="A39" s="77">
        <v>1</v>
      </c>
      <c r="B39" s="26" t="s">
        <v>105</v>
      </c>
      <c r="C39" s="16">
        <v>140</v>
      </c>
      <c r="D39" s="16"/>
      <c r="E39" s="16"/>
      <c r="F39" s="15"/>
      <c r="G39" s="16"/>
      <c r="H39" s="15"/>
      <c r="I39" s="73" t="s">
        <v>152</v>
      </c>
    </row>
    <row r="40" spans="1:9" s="13" customFormat="1" ht="192" customHeight="1">
      <c r="A40" s="78"/>
      <c r="B40" s="14" t="s">
        <v>106</v>
      </c>
      <c r="C40" s="16"/>
      <c r="D40" s="16">
        <v>140</v>
      </c>
      <c r="E40" s="16"/>
      <c r="F40" s="15"/>
      <c r="G40" s="16"/>
      <c r="H40" s="15"/>
      <c r="I40" s="76"/>
    </row>
    <row r="41" spans="1:9" s="13" customFormat="1" ht="34.5" customHeight="1">
      <c r="A41" s="80" t="s">
        <v>11</v>
      </c>
      <c r="B41" s="81"/>
      <c r="C41" s="9">
        <f aca="true" t="shared" si="3" ref="C41:H41">SUM(C39:C40)</f>
        <v>140</v>
      </c>
      <c r="D41" s="9">
        <f t="shared" si="3"/>
        <v>140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51">
        <f>SUM(I38:I40)</f>
        <v>0</v>
      </c>
    </row>
    <row r="42" spans="1:9" s="13" customFormat="1" ht="40.5" customHeight="1">
      <c r="A42" s="79" t="s">
        <v>22</v>
      </c>
      <c r="B42" s="75"/>
      <c r="C42" s="75"/>
      <c r="D42" s="75"/>
      <c r="E42" s="75"/>
      <c r="F42" s="75"/>
      <c r="G42" s="75"/>
      <c r="H42" s="75"/>
      <c r="I42" s="75"/>
    </row>
    <row r="43" spans="1:9" s="13" customFormat="1" ht="140.25" customHeight="1">
      <c r="A43" s="77">
        <v>1</v>
      </c>
      <c r="B43" s="14" t="s">
        <v>34</v>
      </c>
      <c r="C43" s="16">
        <v>32265.9</v>
      </c>
      <c r="D43" s="16"/>
      <c r="E43" s="16"/>
      <c r="F43" s="15"/>
      <c r="G43" s="16"/>
      <c r="H43" s="15"/>
      <c r="I43" s="73" t="s">
        <v>107</v>
      </c>
    </row>
    <row r="44" spans="1:9" s="13" customFormat="1" ht="137.25" customHeight="1">
      <c r="A44" s="78"/>
      <c r="B44" s="14" t="s">
        <v>36</v>
      </c>
      <c r="C44" s="16"/>
      <c r="D44" s="16">
        <v>32265.9</v>
      </c>
      <c r="E44" s="16"/>
      <c r="F44" s="15"/>
      <c r="G44" s="16"/>
      <c r="H44" s="15"/>
      <c r="I44" s="74"/>
    </row>
    <row r="45" spans="1:9" s="27" customFormat="1" ht="171">
      <c r="A45" s="59">
        <v>2</v>
      </c>
      <c r="B45" s="28" t="s">
        <v>44</v>
      </c>
      <c r="C45" s="29"/>
      <c r="D45" s="29">
        <v>16973.68</v>
      </c>
      <c r="E45" s="29"/>
      <c r="F45" s="29"/>
      <c r="G45" s="30"/>
      <c r="H45" s="30"/>
      <c r="I45" s="53" t="s">
        <v>153</v>
      </c>
    </row>
    <row r="46" spans="1:9" s="27" customFormat="1" ht="102">
      <c r="A46" s="59">
        <v>3</v>
      </c>
      <c r="B46" s="28" t="s">
        <v>45</v>
      </c>
      <c r="C46" s="29"/>
      <c r="D46" s="15">
        <v>10705.99714</v>
      </c>
      <c r="E46" s="29"/>
      <c r="F46" s="31"/>
      <c r="G46" s="30"/>
      <c r="H46" s="31"/>
      <c r="I46" s="66" t="s">
        <v>108</v>
      </c>
    </row>
    <row r="47" spans="1:9" s="27" customFormat="1" ht="141">
      <c r="A47" s="59">
        <v>4</v>
      </c>
      <c r="B47" s="28" t="s">
        <v>46</v>
      </c>
      <c r="C47" s="29"/>
      <c r="D47" s="29"/>
      <c r="E47" s="29"/>
      <c r="F47" s="31">
        <v>65607.72226</v>
      </c>
      <c r="G47" s="30"/>
      <c r="H47" s="30"/>
      <c r="I47" s="53" t="s">
        <v>109</v>
      </c>
    </row>
    <row r="48" spans="1:9" s="27" customFormat="1" ht="141">
      <c r="A48" s="59">
        <v>5</v>
      </c>
      <c r="B48" s="28" t="s">
        <v>47</v>
      </c>
      <c r="C48" s="29"/>
      <c r="D48" s="29">
        <v>35815.41461</v>
      </c>
      <c r="E48" s="29"/>
      <c r="F48" s="29"/>
      <c r="G48" s="30"/>
      <c r="H48" s="30"/>
      <c r="I48" s="53" t="s">
        <v>110</v>
      </c>
    </row>
    <row r="49" spans="1:9" s="27" customFormat="1" ht="168.75">
      <c r="A49" s="59">
        <v>6</v>
      </c>
      <c r="B49" s="28" t="s">
        <v>48</v>
      </c>
      <c r="C49" s="29"/>
      <c r="D49" s="29">
        <v>33799.3071</v>
      </c>
      <c r="E49" s="29"/>
      <c r="F49" s="32"/>
      <c r="G49" s="30"/>
      <c r="H49" s="30"/>
      <c r="I49" s="53" t="s">
        <v>110</v>
      </c>
    </row>
    <row r="50" spans="1:9" s="27" customFormat="1" ht="141">
      <c r="A50" s="59">
        <v>7</v>
      </c>
      <c r="B50" s="28" t="s">
        <v>49</v>
      </c>
      <c r="C50" s="29"/>
      <c r="D50" s="29">
        <v>20000</v>
      </c>
      <c r="E50" s="29"/>
      <c r="F50" s="32">
        <v>133995.27032</v>
      </c>
      <c r="G50" s="30"/>
      <c r="H50" s="30"/>
      <c r="I50" s="53" t="s">
        <v>111</v>
      </c>
    </row>
    <row r="51" spans="1:9" s="27" customFormat="1" ht="84">
      <c r="A51" s="59">
        <v>8</v>
      </c>
      <c r="B51" s="28" t="s">
        <v>50</v>
      </c>
      <c r="C51" s="29">
        <v>2667.92661</v>
      </c>
      <c r="D51" s="29"/>
      <c r="E51" s="29"/>
      <c r="F51" s="29"/>
      <c r="G51" s="30"/>
      <c r="H51" s="30"/>
      <c r="I51" s="53" t="s">
        <v>112</v>
      </c>
    </row>
    <row r="52" spans="1:9" s="27" customFormat="1" ht="112.5">
      <c r="A52" s="59">
        <v>9</v>
      </c>
      <c r="B52" s="28" t="s">
        <v>51</v>
      </c>
      <c r="C52" s="15">
        <v>365588.45694</v>
      </c>
      <c r="D52" s="29"/>
      <c r="E52" s="29"/>
      <c r="F52" s="29"/>
      <c r="G52" s="30"/>
      <c r="H52" s="30"/>
      <c r="I52" s="53" t="s">
        <v>141</v>
      </c>
    </row>
    <row r="53" spans="1:9" s="27" customFormat="1" ht="126" customHeight="1">
      <c r="A53" s="59">
        <v>10</v>
      </c>
      <c r="B53" s="28" t="s">
        <v>150</v>
      </c>
      <c r="C53" s="29"/>
      <c r="D53" s="29">
        <v>14300</v>
      </c>
      <c r="E53" s="29"/>
      <c r="F53" s="29"/>
      <c r="G53" s="30"/>
      <c r="H53" s="30"/>
      <c r="I53" s="69" t="s">
        <v>140</v>
      </c>
    </row>
    <row r="54" spans="1:9" s="27" customFormat="1" ht="105.75" customHeight="1">
      <c r="A54" s="59">
        <v>11</v>
      </c>
      <c r="B54" s="28" t="s">
        <v>52</v>
      </c>
      <c r="C54" s="29"/>
      <c r="D54" s="29">
        <v>13900</v>
      </c>
      <c r="E54" s="29"/>
      <c r="F54" s="29"/>
      <c r="G54" s="30"/>
      <c r="H54" s="30"/>
      <c r="I54" s="70"/>
    </row>
    <row r="55" spans="1:9" s="27" customFormat="1" ht="112.5">
      <c r="A55" s="59">
        <v>12</v>
      </c>
      <c r="B55" s="28" t="s">
        <v>149</v>
      </c>
      <c r="C55" s="29"/>
      <c r="D55" s="29">
        <v>35371.96233</v>
      </c>
      <c r="E55" s="29">
        <v>35371.96233</v>
      </c>
      <c r="F55" s="29"/>
      <c r="G55" s="30"/>
      <c r="H55" s="30"/>
      <c r="I55" s="53" t="s">
        <v>148</v>
      </c>
    </row>
    <row r="56" spans="1:9" s="27" customFormat="1" ht="112.5">
      <c r="A56" s="59">
        <v>13</v>
      </c>
      <c r="B56" s="28" t="s">
        <v>53</v>
      </c>
      <c r="C56" s="29"/>
      <c r="D56" s="29">
        <v>8794.932</v>
      </c>
      <c r="E56" s="29"/>
      <c r="F56" s="29"/>
      <c r="G56" s="30"/>
      <c r="H56" s="30"/>
      <c r="I56" s="53" t="s">
        <v>113</v>
      </c>
    </row>
    <row r="57" spans="1:9" s="27" customFormat="1" ht="93.75" customHeight="1">
      <c r="A57" s="59">
        <v>14</v>
      </c>
      <c r="B57" s="28" t="s">
        <v>54</v>
      </c>
      <c r="C57" s="29">
        <v>2145.27</v>
      </c>
      <c r="D57" s="29"/>
      <c r="E57" s="29"/>
      <c r="F57" s="29"/>
      <c r="G57" s="30"/>
      <c r="H57" s="30"/>
      <c r="I57" s="53" t="s">
        <v>112</v>
      </c>
    </row>
    <row r="58" spans="1:9" s="27" customFormat="1" ht="141">
      <c r="A58" s="59">
        <v>15</v>
      </c>
      <c r="B58" s="28" t="s">
        <v>55</v>
      </c>
      <c r="C58" s="29"/>
      <c r="D58" s="15">
        <f>60000+1101.044</f>
        <v>61101.044</v>
      </c>
      <c r="E58" s="29"/>
      <c r="F58" s="29"/>
      <c r="G58" s="30"/>
      <c r="H58" s="30"/>
      <c r="I58" s="53" t="s">
        <v>114</v>
      </c>
    </row>
    <row r="59" spans="1:9" s="27" customFormat="1" ht="168" customHeight="1">
      <c r="A59" s="59">
        <v>16</v>
      </c>
      <c r="B59" s="28" t="s">
        <v>56</v>
      </c>
      <c r="C59" s="29"/>
      <c r="D59" s="29">
        <v>20000</v>
      </c>
      <c r="E59" s="29"/>
      <c r="F59" s="29"/>
      <c r="G59" s="30"/>
      <c r="H59" s="29">
        <v>169146.43555</v>
      </c>
      <c r="I59" s="53" t="s">
        <v>144</v>
      </c>
    </row>
    <row r="60" spans="1:9" s="27" customFormat="1" ht="172.5" customHeight="1">
      <c r="A60" s="59">
        <v>17</v>
      </c>
      <c r="B60" s="28" t="s">
        <v>57</v>
      </c>
      <c r="C60" s="29"/>
      <c r="D60" s="32">
        <v>29660.52</v>
      </c>
      <c r="E60" s="29"/>
      <c r="F60" s="29">
        <v>32988.712</v>
      </c>
      <c r="G60" s="30"/>
      <c r="H60" s="29"/>
      <c r="I60" s="53" t="s">
        <v>115</v>
      </c>
    </row>
    <row r="61" spans="1:9" s="27" customFormat="1" ht="84">
      <c r="A61" s="59">
        <v>18</v>
      </c>
      <c r="B61" s="28" t="s">
        <v>116</v>
      </c>
      <c r="C61" s="29"/>
      <c r="D61" s="29"/>
      <c r="E61" s="29"/>
      <c r="F61" s="29"/>
      <c r="G61" s="29">
        <v>141031.99793</v>
      </c>
      <c r="H61" s="30"/>
      <c r="I61" s="53" t="s">
        <v>58</v>
      </c>
    </row>
    <row r="62" spans="1:9" s="27" customFormat="1" ht="135" customHeight="1">
      <c r="A62" s="59">
        <v>19</v>
      </c>
      <c r="B62" s="28" t="s">
        <v>59</v>
      </c>
      <c r="C62" s="29"/>
      <c r="D62" s="29">
        <v>95632.9</v>
      </c>
      <c r="E62" s="29"/>
      <c r="F62" s="33">
        <f>170020.963</f>
        <v>170020.963</v>
      </c>
      <c r="G62" s="30"/>
      <c r="H62" s="30"/>
      <c r="I62" s="53" t="s">
        <v>117</v>
      </c>
    </row>
    <row r="63" spans="1:9" s="27" customFormat="1" ht="286.5" customHeight="1">
      <c r="A63" s="59">
        <v>20</v>
      </c>
      <c r="B63" s="28" t="s">
        <v>60</v>
      </c>
      <c r="C63" s="34"/>
      <c r="D63" s="15">
        <v>10000</v>
      </c>
      <c r="E63" s="35"/>
      <c r="F63" s="15">
        <f>230568.31309-132480.35066+47000+22557.81129+29660.52</f>
        <v>197306.29372000002</v>
      </c>
      <c r="G63" s="31"/>
      <c r="H63" s="15">
        <f>77627.33041+30000+132480.35066+186471.10963-44418.5153</f>
        <v>382160.27540000004</v>
      </c>
      <c r="I63" s="53" t="s">
        <v>155</v>
      </c>
    </row>
    <row r="64" spans="1:9" s="27" customFormat="1" ht="282">
      <c r="A64" s="59">
        <v>21</v>
      </c>
      <c r="B64" s="26" t="s">
        <v>119</v>
      </c>
      <c r="C64" s="34"/>
      <c r="D64" s="15">
        <v>56220.4</v>
      </c>
      <c r="E64" s="15">
        <v>261906.88</v>
      </c>
      <c r="F64" s="35"/>
      <c r="G64" s="31"/>
      <c r="H64" s="20"/>
      <c r="I64" s="53" t="s">
        <v>118</v>
      </c>
    </row>
    <row r="65" spans="1:9" s="27" customFormat="1" ht="186" customHeight="1">
      <c r="A65" s="59">
        <v>22</v>
      </c>
      <c r="B65" s="67" t="s">
        <v>61</v>
      </c>
      <c r="C65" s="29">
        <f>6021.848+8104.44049</f>
        <v>14126.288489999999</v>
      </c>
      <c r="D65" s="15"/>
      <c r="E65" s="15">
        <v>317868.04</v>
      </c>
      <c r="F65" s="35"/>
      <c r="G65" s="31"/>
      <c r="H65" s="20"/>
      <c r="I65" s="53" t="s">
        <v>118</v>
      </c>
    </row>
    <row r="66" spans="1:9" s="27" customFormat="1" ht="74.25" customHeight="1">
      <c r="A66" s="59">
        <v>23</v>
      </c>
      <c r="B66" s="36" t="s">
        <v>62</v>
      </c>
      <c r="C66" s="34"/>
      <c r="D66" s="15"/>
      <c r="E66" s="15"/>
      <c r="F66" s="15">
        <v>110947.4547</v>
      </c>
      <c r="G66" s="29">
        <v>110947.4547</v>
      </c>
      <c r="H66" s="20"/>
      <c r="I66" s="53" t="s">
        <v>120</v>
      </c>
    </row>
    <row r="67" spans="1:9" s="27" customFormat="1" ht="141">
      <c r="A67" s="59">
        <v>24</v>
      </c>
      <c r="B67" s="36" t="s">
        <v>63</v>
      </c>
      <c r="C67" s="15">
        <v>8892.58</v>
      </c>
      <c r="D67" s="15"/>
      <c r="E67" s="15"/>
      <c r="F67" s="15">
        <f>1700+8380.719+8892.58</f>
        <v>18973.299</v>
      </c>
      <c r="G67" s="29"/>
      <c r="H67" s="20"/>
      <c r="I67" s="53" t="s">
        <v>145</v>
      </c>
    </row>
    <row r="68" spans="1:9" s="27" customFormat="1" ht="107.25" customHeight="1">
      <c r="A68" s="59">
        <v>25</v>
      </c>
      <c r="B68" s="28" t="s">
        <v>64</v>
      </c>
      <c r="C68" s="15">
        <v>199983.54514</v>
      </c>
      <c r="D68" s="15"/>
      <c r="E68" s="15">
        <v>174792.83267</v>
      </c>
      <c r="F68" s="15"/>
      <c r="G68" s="15">
        <v>299327.25832</v>
      </c>
      <c r="H68" s="15"/>
      <c r="I68" s="53" t="s">
        <v>121</v>
      </c>
    </row>
    <row r="69" spans="1:9" s="27" customFormat="1" ht="56.25">
      <c r="A69" s="59">
        <v>26</v>
      </c>
      <c r="B69" s="28" t="s">
        <v>65</v>
      </c>
      <c r="C69" s="15">
        <v>20000</v>
      </c>
      <c r="D69" s="15"/>
      <c r="E69" s="15"/>
      <c r="F69" s="15">
        <v>20000</v>
      </c>
      <c r="G69" s="29"/>
      <c r="H69" s="20"/>
      <c r="I69" s="69" t="s">
        <v>122</v>
      </c>
    </row>
    <row r="70" spans="1:9" s="27" customFormat="1" ht="84">
      <c r="A70" s="59">
        <v>27</v>
      </c>
      <c r="B70" s="28" t="s">
        <v>66</v>
      </c>
      <c r="C70" s="15">
        <v>40000</v>
      </c>
      <c r="D70" s="15"/>
      <c r="E70" s="15"/>
      <c r="F70" s="15">
        <v>40000</v>
      </c>
      <c r="G70" s="29"/>
      <c r="H70" s="20"/>
      <c r="I70" s="70"/>
    </row>
    <row r="71" spans="1:9" s="27" customFormat="1" ht="168.75">
      <c r="A71" s="59">
        <v>28</v>
      </c>
      <c r="B71" s="28" t="s">
        <v>67</v>
      </c>
      <c r="C71" s="29"/>
      <c r="D71" s="29"/>
      <c r="E71" s="29"/>
      <c r="F71" s="29">
        <v>100</v>
      </c>
      <c r="G71" s="30"/>
      <c r="H71" s="29"/>
      <c r="I71" s="53" t="s">
        <v>123</v>
      </c>
    </row>
    <row r="72" spans="1:9" s="27" customFormat="1" ht="162" customHeight="1">
      <c r="A72" s="59">
        <v>29</v>
      </c>
      <c r="B72" s="28" t="s">
        <v>68</v>
      </c>
      <c r="C72" s="29"/>
      <c r="D72" s="29">
        <v>1200</v>
      </c>
      <c r="E72" s="29"/>
      <c r="F72" s="29"/>
      <c r="G72" s="30"/>
      <c r="H72" s="29"/>
      <c r="I72" s="53" t="s">
        <v>124</v>
      </c>
    </row>
    <row r="73" spans="1:9" s="27" customFormat="1" ht="77.25" customHeight="1">
      <c r="A73" s="59">
        <v>30</v>
      </c>
      <c r="B73" s="28" t="s">
        <v>69</v>
      </c>
      <c r="C73" s="29"/>
      <c r="D73" s="29">
        <v>90190.653</v>
      </c>
      <c r="E73" s="29"/>
      <c r="F73" s="29"/>
      <c r="G73" s="30"/>
      <c r="H73" s="29"/>
      <c r="I73" s="69" t="s">
        <v>125</v>
      </c>
    </row>
    <row r="74" spans="1:9" s="27" customFormat="1" ht="102" customHeight="1">
      <c r="A74" s="59">
        <v>31</v>
      </c>
      <c r="B74" s="28" t="s">
        <v>70</v>
      </c>
      <c r="C74" s="29"/>
      <c r="D74" s="29">
        <v>22309.347</v>
      </c>
      <c r="E74" s="29"/>
      <c r="F74" s="29"/>
      <c r="G74" s="30"/>
      <c r="H74" s="29"/>
      <c r="I74" s="103"/>
    </row>
    <row r="75" spans="1:9" s="27" customFormat="1" ht="84">
      <c r="A75" s="59">
        <v>32</v>
      </c>
      <c r="B75" s="28" t="s">
        <v>71</v>
      </c>
      <c r="C75" s="29"/>
      <c r="D75" s="29">
        <v>37500</v>
      </c>
      <c r="E75" s="29"/>
      <c r="F75" s="29"/>
      <c r="G75" s="30"/>
      <c r="H75" s="29"/>
      <c r="I75" s="103"/>
    </row>
    <row r="76" spans="1:9" s="27" customFormat="1" ht="157.5" customHeight="1">
      <c r="A76" s="59">
        <v>33</v>
      </c>
      <c r="B76" s="28" t="s">
        <v>72</v>
      </c>
      <c r="C76" s="29"/>
      <c r="D76" s="29">
        <v>12000</v>
      </c>
      <c r="E76" s="29"/>
      <c r="F76" s="29"/>
      <c r="G76" s="30"/>
      <c r="H76" s="29"/>
      <c r="I76" s="103"/>
    </row>
    <row r="77" spans="1:9" s="27" customFormat="1" ht="183.75" customHeight="1">
      <c r="A77" s="59">
        <v>34</v>
      </c>
      <c r="B77" s="28" t="s">
        <v>73</v>
      </c>
      <c r="C77" s="29"/>
      <c r="D77" s="29">
        <v>12000</v>
      </c>
      <c r="E77" s="29"/>
      <c r="F77" s="29"/>
      <c r="G77" s="30"/>
      <c r="H77" s="29"/>
      <c r="I77" s="103"/>
    </row>
    <row r="78" spans="1:9" s="27" customFormat="1" ht="189" customHeight="1">
      <c r="A78" s="59">
        <v>35</v>
      </c>
      <c r="B78" s="28" t="s">
        <v>74</v>
      </c>
      <c r="C78" s="29"/>
      <c r="D78" s="29">
        <v>12000</v>
      </c>
      <c r="E78" s="29"/>
      <c r="F78" s="29"/>
      <c r="G78" s="30"/>
      <c r="H78" s="29"/>
      <c r="I78" s="70"/>
    </row>
    <row r="79" spans="1:9" s="27" customFormat="1" ht="130.5" customHeight="1">
      <c r="A79" s="59">
        <v>36</v>
      </c>
      <c r="B79" s="28" t="s">
        <v>75</v>
      </c>
      <c r="C79" s="29"/>
      <c r="D79" s="29">
        <v>3927.91</v>
      </c>
      <c r="E79" s="29"/>
      <c r="F79" s="29"/>
      <c r="G79" s="30"/>
      <c r="H79" s="29"/>
      <c r="I79" s="53" t="s">
        <v>126</v>
      </c>
    </row>
    <row r="80" spans="1:9" s="68" customFormat="1" ht="39.75" customHeight="1">
      <c r="A80" s="37"/>
      <c r="B80" s="38" t="s">
        <v>76</v>
      </c>
      <c r="C80" s="30">
        <f aca="true" t="shared" si="4" ref="C80:H80">SUM(C43:C79)</f>
        <v>685669.96718</v>
      </c>
      <c r="D80" s="30">
        <f t="shared" si="4"/>
        <v>685669.96718</v>
      </c>
      <c r="E80" s="30">
        <f t="shared" si="4"/>
        <v>789939.715</v>
      </c>
      <c r="F80" s="30">
        <f t="shared" si="4"/>
        <v>789939.7150000001</v>
      </c>
      <c r="G80" s="30">
        <f t="shared" si="4"/>
        <v>551306.71095</v>
      </c>
      <c r="H80" s="30">
        <f t="shared" si="4"/>
        <v>551306.71095</v>
      </c>
      <c r="I80" s="54"/>
    </row>
    <row r="81" spans="1:9" s="68" customFormat="1" ht="74.25" customHeight="1">
      <c r="A81" s="79" t="s">
        <v>78</v>
      </c>
      <c r="B81" s="75"/>
      <c r="C81" s="75"/>
      <c r="D81" s="75"/>
      <c r="E81" s="75"/>
      <c r="F81" s="75"/>
      <c r="G81" s="75"/>
      <c r="H81" s="75"/>
      <c r="I81" s="75"/>
    </row>
    <row r="82" spans="1:9" s="27" customFormat="1" ht="159" customHeight="1">
      <c r="A82" s="104">
        <v>1</v>
      </c>
      <c r="B82" s="28" t="s">
        <v>77</v>
      </c>
      <c r="C82" s="29">
        <v>9366.62631</v>
      </c>
      <c r="D82" s="29"/>
      <c r="E82" s="29"/>
      <c r="F82" s="29"/>
      <c r="G82" s="30"/>
      <c r="H82" s="30"/>
      <c r="I82" s="69" t="s">
        <v>142</v>
      </c>
    </row>
    <row r="83" spans="1:9" s="27" customFormat="1" ht="123" customHeight="1">
      <c r="A83" s="104"/>
      <c r="B83" s="28" t="s">
        <v>79</v>
      </c>
      <c r="C83" s="29"/>
      <c r="D83" s="29">
        <v>9366.62631</v>
      </c>
      <c r="E83" s="29"/>
      <c r="F83" s="29"/>
      <c r="G83" s="30"/>
      <c r="H83" s="30"/>
      <c r="I83" s="70"/>
    </row>
    <row r="84" spans="1:9" s="13" customFormat="1" ht="34.5" customHeight="1">
      <c r="A84" s="80" t="s">
        <v>11</v>
      </c>
      <c r="B84" s="81"/>
      <c r="C84" s="9">
        <f aca="true" t="shared" si="5" ref="C84:H84">C82+C83</f>
        <v>9366.62631</v>
      </c>
      <c r="D84" s="9">
        <f t="shared" si="5"/>
        <v>9366.62631</v>
      </c>
      <c r="E84" s="9">
        <f t="shared" si="5"/>
        <v>0</v>
      </c>
      <c r="F84" s="9">
        <f t="shared" si="5"/>
        <v>0</v>
      </c>
      <c r="G84" s="9">
        <f t="shared" si="5"/>
        <v>0</v>
      </c>
      <c r="H84" s="9">
        <f t="shared" si="5"/>
        <v>0</v>
      </c>
      <c r="I84" s="51">
        <f>SUM(I42:I44)</f>
        <v>0</v>
      </c>
    </row>
    <row r="85" spans="1:9" s="13" customFormat="1" ht="38.25" customHeight="1">
      <c r="A85" s="79" t="s">
        <v>19</v>
      </c>
      <c r="B85" s="75"/>
      <c r="C85" s="75"/>
      <c r="D85" s="75"/>
      <c r="E85" s="75"/>
      <c r="F85" s="75"/>
      <c r="G85" s="75"/>
      <c r="H85" s="75"/>
      <c r="I85" s="75"/>
    </row>
    <row r="86" spans="1:9" s="13" customFormat="1" ht="128.25" customHeight="1">
      <c r="A86" s="77">
        <v>1</v>
      </c>
      <c r="B86" s="14" t="s">
        <v>20</v>
      </c>
      <c r="C86" s="16">
        <v>12750</v>
      </c>
      <c r="D86" s="16"/>
      <c r="E86" s="15"/>
      <c r="F86" s="15"/>
      <c r="G86" s="16"/>
      <c r="H86" s="15"/>
      <c r="I86" s="73" t="s">
        <v>154</v>
      </c>
    </row>
    <row r="87" spans="1:9" s="13" customFormat="1" ht="56.25">
      <c r="A87" s="78"/>
      <c r="B87" s="14" t="s">
        <v>21</v>
      </c>
      <c r="C87" s="16"/>
      <c r="D87" s="16">
        <v>12750</v>
      </c>
      <c r="E87" s="16"/>
      <c r="F87" s="15"/>
      <c r="G87" s="16"/>
      <c r="H87" s="15"/>
      <c r="I87" s="74"/>
    </row>
    <row r="88" spans="1:9" s="13" customFormat="1" ht="33">
      <c r="A88" s="80" t="s">
        <v>11</v>
      </c>
      <c r="B88" s="81"/>
      <c r="C88" s="9">
        <f aca="true" t="shared" si="6" ref="C88:I88">SUM(C85:C87)</f>
        <v>12750</v>
      </c>
      <c r="D88" s="9">
        <f t="shared" si="6"/>
        <v>12750</v>
      </c>
      <c r="E88" s="9">
        <f t="shared" si="6"/>
        <v>0</v>
      </c>
      <c r="F88" s="9">
        <f t="shared" si="6"/>
        <v>0</v>
      </c>
      <c r="G88" s="9">
        <f t="shared" si="6"/>
        <v>0</v>
      </c>
      <c r="H88" s="9">
        <f t="shared" si="6"/>
        <v>0</v>
      </c>
      <c r="I88" s="51">
        <f t="shared" si="6"/>
        <v>0</v>
      </c>
    </row>
    <row r="89" spans="1:9" s="13" customFormat="1" ht="51.75" customHeight="1">
      <c r="A89" s="79" t="s">
        <v>29</v>
      </c>
      <c r="B89" s="75"/>
      <c r="C89" s="75"/>
      <c r="D89" s="75"/>
      <c r="E89" s="75"/>
      <c r="F89" s="75"/>
      <c r="G89" s="75"/>
      <c r="H89" s="75"/>
      <c r="I89" s="75"/>
    </row>
    <row r="90" spans="1:9" s="13" customFormat="1" ht="197.25">
      <c r="A90" s="77">
        <v>1</v>
      </c>
      <c r="B90" s="14" t="s">
        <v>127</v>
      </c>
      <c r="C90" s="16">
        <v>349123.9</v>
      </c>
      <c r="D90" s="16"/>
      <c r="E90" s="15">
        <v>477158.5</v>
      </c>
      <c r="F90" s="15"/>
      <c r="G90" s="16">
        <v>477158.5</v>
      </c>
      <c r="H90" s="15"/>
      <c r="I90" s="73" t="s">
        <v>84</v>
      </c>
    </row>
    <row r="91" spans="1:9" s="13" customFormat="1" ht="168.75">
      <c r="A91" s="78"/>
      <c r="B91" s="14" t="s">
        <v>128</v>
      </c>
      <c r="C91" s="16"/>
      <c r="D91" s="16">
        <v>349123.9</v>
      </c>
      <c r="E91" s="16"/>
      <c r="F91" s="15">
        <v>477158.5</v>
      </c>
      <c r="G91" s="16"/>
      <c r="H91" s="16">
        <v>477158.5</v>
      </c>
      <c r="I91" s="74"/>
    </row>
    <row r="92" spans="1:9" s="13" customFormat="1" ht="95.25" customHeight="1">
      <c r="A92" s="77">
        <v>2</v>
      </c>
      <c r="B92" s="71" t="s">
        <v>129</v>
      </c>
      <c r="C92" s="16">
        <v>260</v>
      </c>
      <c r="D92" s="16"/>
      <c r="E92" s="15"/>
      <c r="F92" s="15"/>
      <c r="G92" s="16"/>
      <c r="H92" s="15"/>
      <c r="I92" s="73" t="s">
        <v>43</v>
      </c>
    </row>
    <row r="93" spans="1:9" s="13" customFormat="1" ht="112.5" customHeight="1">
      <c r="A93" s="78"/>
      <c r="B93" s="72"/>
      <c r="C93" s="16"/>
      <c r="D93" s="16">
        <v>260</v>
      </c>
      <c r="E93" s="16"/>
      <c r="F93" s="15"/>
      <c r="G93" s="16"/>
      <c r="H93" s="16"/>
      <c r="I93" s="74"/>
    </row>
    <row r="94" spans="1:9" s="13" customFormat="1" ht="33">
      <c r="A94" s="80" t="s">
        <v>11</v>
      </c>
      <c r="B94" s="81"/>
      <c r="C94" s="9">
        <f aca="true" t="shared" si="7" ref="C94:H94">SUM(C89:C93)</f>
        <v>349383.9</v>
      </c>
      <c r="D94" s="9">
        <f t="shared" si="7"/>
        <v>349383.9</v>
      </c>
      <c r="E94" s="9">
        <f t="shared" si="7"/>
        <v>477158.5</v>
      </c>
      <c r="F94" s="9">
        <f t="shared" si="7"/>
        <v>477158.5</v>
      </c>
      <c r="G94" s="9">
        <f t="shared" si="7"/>
        <v>477158.5</v>
      </c>
      <c r="H94" s="9">
        <f t="shared" si="7"/>
        <v>477158.5</v>
      </c>
      <c r="I94" s="51">
        <f>SUM(I89:I91)</f>
        <v>0</v>
      </c>
    </row>
    <row r="95" spans="1:9" s="13" customFormat="1" ht="27.75">
      <c r="A95" s="79" t="s">
        <v>18</v>
      </c>
      <c r="B95" s="75"/>
      <c r="C95" s="75"/>
      <c r="D95" s="75"/>
      <c r="E95" s="75"/>
      <c r="F95" s="75"/>
      <c r="G95" s="75"/>
      <c r="H95" s="75"/>
      <c r="I95" s="75"/>
    </row>
    <row r="96" spans="1:9" s="13" customFormat="1" ht="112.5">
      <c r="A96" s="77">
        <v>1</v>
      </c>
      <c r="B96" s="14" t="s">
        <v>130</v>
      </c>
      <c r="C96" s="16">
        <v>335.61652</v>
      </c>
      <c r="D96" s="16"/>
      <c r="E96" s="16"/>
      <c r="F96" s="15"/>
      <c r="G96" s="16"/>
      <c r="H96" s="15"/>
      <c r="I96" s="73" t="s">
        <v>131</v>
      </c>
    </row>
    <row r="97" spans="1:9" s="13" customFormat="1" ht="84">
      <c r="A97" s="78"/>
      <c r="B97" s="14" t="s">
        <v>132</v>
      </c>
      <c r="C97" s="16"/>
      <c r="D97" s="16">
        <v>335.61652</v>
      </c>
      <c r="E97" s="16"/>
      <c r="F97" s="15"/>
      <c r="G97" s="16"/>
      <c r="H97" s="15"/>
      <c r="I97" s="74"/>
    </row>
    <row r="98" spans="1:9" s="13" customFormat="1" ht="33">
      <c r="A98" s="89" t="s">
        <v>11</v>
      </c>
      <c r="B98" s="90"/>
      <c r="C98" s="21">
        <f>SUM(C96:C97)</f>
        <v>335.61652</v>
      </c>
      <c r="D98" s="21">
        <f>SUM(D96:D97)</f>
        <v>335.61652</v>
      </c>
      <c r="E98" s="21">
        <f>SUM(E95:E97)</f>
        <v>0</v>
      </c>
      <c r="F98" s="21">
        <f>SUM(F95:F97)</f>
        <v>0</v>
      </c>
      <c r="G98" s="21">
        <f>SUM(G95:G97)</f>
        <v>0</v>
      </c>
      <c r="H98" s="21">
        <f>SUM(H95:H97)</f>
        <v>0</v>
      </c>
      <c r="I98" s="52">
        <f>SUM(I95:I97)</f>
        <v>0</v>
      </c>
    </row>
    <row r="99" spans="1:9" s="13" customFormat="1" ht="63.75" customHeight="1">
      <c r="A99" s="79" t="s">
        <v>40</v>
      </c>
      <c r="B99" s="75"/>
      <c r="C99" s="75"/>
      <c r="D99" s="75"/>
      <c r="E99" s="75"/>
      <c r="F99" s="75"/>
      <c r="G99" s="75"/>
      <c r="H99" s="75"/>
      <c r="I99" s="75"/>
    </row>
    <row r="100" spans="1:9" s="13" customFormat="1" ht="126" customHeight="1">
      <c r="A100" s="82">
        <v>1</v>
      </c>
      <c r="B100" s="40" t="s">
        <v>133</v>
      </c>
      <c r="C100" s="41"/>
      <c r="D100" s="41">
        <v>6263.5</v>
      </c>
      <c r="E100" s="16"/>
      <c r="F100" s="15"/>
      <c r="G100" s="16"/>
      <c r="H100" s="15"/>
      <c r="I100" s="73" t="s">
        <v>41</v>
      </c>
    </row>
    <row r="101" spans="1:9" s="13" customFormat="1" ht="120" customHeight="1">
      <c r="A101" s="83"/>
      <c r="B101" s="14" t="s">
        <v>42</v>
      </c>
      <c r="C101" s="41">
        <v>6263.5</v>
      </c>
      <c r="D101" s="41"/>
      <c r="E101" s="16"/>
      <c r="F101" s="15"/>
      <c r="G101" s="16"/>
      <c r="H101" s="15"/>
      <c r="I101" s="74"/>
    </row>
    <row r="102" spans="1:9" s="13" customFormat="1" ht="34.5" customHeight="1">
      <c r="A102" s="80" t="s">
        <v>11</v>
      </c>
      <c r="B102" s="81"/>
      <c r="C102" s="45">
        <f>SUM(C100:C101)</f>
        <v>6263.5</v>
      </c>
      <c r="D102" s="45">
        <f>SUM(D100:D101)</f>
        <v>6263.5</v>
      </c>
      <c r="E102" s="9">
        <f>SUM(E99:E101)</f>
        <v>0</v>
      </c>
      <c r="F102" s="9">
        <f>SUM(F99:F101)</f>
        <v>0</v>
      </c>
      <c r="G102" s="9">
        <f>SUM(G99:G101)</f>
        <v>0</v>
      </c>
      <c r="H102" s="9">
        <f>SUM(H99:H101)</f>
        <v>0</v>
      </c>
      <c r="I102" s="51">
        <f>SUM(I99:I101)</f>
        <v>0</v>
      </c>
    </row>
    <row r="103" spans="1:9" s="13" customFormat="1" ht="39" customHeight="1">
      <c r="A103" s="96" t="s">
        <v>82</v>
      </c>
      <c r="B103" s="97"/>
      <c r="C103" s="97"/>
      <c r="D103" s="97"/>
      <c r="E103" s="97"/>
      <c r="F103" s="97"/>
      <c r="G103" s="97"/>
      <c r="H103" s="97"/>
      <c r="I103" s="97"/>
    </row>
    <row r="104" spans="1:9" s="13" customFormat="1" ht="56.25">
      <c r="A104" s="98">
        <v>1</v>
      </c>
      <c r="B104" s="14" t="s">
        <v>138</v>
      </c>
      <c r="C104" s="16">
        <v>6312.14548</v>
      </c>
      <c r="D104" s="16">
        <v>0</v>
      </c>
      <c r="E104" s="16"/>
      <c r="F104" s="15"/>
      <c r="G104" s="16"/>
      <c r="H104" s="15"/>
      <c r="I104" s="73" t="s">
        <v>134</v>
      </c>
    </row>
    <row r="105" spans="1:9" s="13" customFormat="1" ht="56.25">
      <c r="A105" s="99"/>
      <c r="B105" s="14" t="s">
        <v>137</v>
      </c>
      <c r="C105" s="16">
        <v>1076.9252</v>
      </c>
      <c r="D105" s="16">
        <v>0</v>
      </c>
      <c r="E105" s="16"/>
      <c r="F105" s="15"/>
      <c r="G105" s="16"/>
      <c r="H105" s="15"/>
      <c r="I105" s="100"/>
    </row>
    <row r="106" spans="1:9" s="13" customFormat="1" ht="84">
      <c r="A106" s="99"/>
      <c r="B106" s="14" t="s">
        <v>136</v>
      </c>
      <c r="C106" s="44">
        <v>619.85932</v>
      </c>
      <c r="D106" s="16"/>
      <c r="E106" s="16"/>
      <c r="F106" s="15"/>
      <c r="G106" s="16"/>
      <c r="H106" s="15"/>
      <c r="I106" s="100"/>
    </row>
    <row r="107" spans="1:9" s="13" customFormat="1" ht="168.75">
      <c r="A107" s="99"/>
      <c r="B107" s="14" t="s">
        <v>135</v>
      </c>
      <c r="C107" s="16"/>
      <c r="D107" s="44">
        <v>8008.93</v>
      </c>
      <c r="E107" s="16"/>
      <c r="F107" s="15"/>
      <c r="G107" s="16"/>
      <c r="H107" s="15"/>
      <c r="I107" s="100"/>
    </row>
    <row r="108" spans="1:9" s="13" customFormat="1" ht="33">
      <c r="A108" s="101" t="s">
        <v>11</v>
      </c>
      <c r="B108" s="102"/>
      <c r="C108" s="47">
        <f aca="true" t="shared" si="8" ref="C108:H108">SUM(C104:C107)</f>
        <v>8008.93</v>
      </c>
      <c r="D108" s="47">
        <f t="shared" si="8"/>
        <v>8008.93</v>
      </c>
      <c r="E108" s="39">
        <f t="shared" si="8"/>
        <v>0</v>
      </c>
      <c r="F108" s="39">
        <f t="shared" si="8"/>
        <v>0</v>
      </c>
      <c r="G108" s="39">
        <f t="shared" si="8"/>
        <v>0</v>
      </c>
      <c r="H108" s="39">
        <f t="shared" si="8"/>
        <v>0</v>
      </c>
      <c r="I108" s="51">
        <v>0</v>
      </c>
    </row>
    <row r="109" spans="1:9" s="12" customFormat="1" ht="104.25" customHeight="1">
      <c r="A109" s="79" t="s">
        <v>37</v>
      </c>
      <c r="B109" s="75" t="s">
        <v>12</v>
      </c>
      <c r="C109" s="75"/>
      <c r="D109" s="75"/>
      <c r="E109" s="75"/>
      <c r="F109" s="75"/>
      <c r="G109" s="75"/>
      <c r="H109" s="75"/>
      <c r="I109" s="75"/>
    </row>
    <row r="110" spans="1:9" s="12" customFormat="1" ht="141">
      <c r="A110" s="17">
        <v>1</v>
      </c>
      <c r="B110" s="26" t="s">
        <v>13</v>
      </c>
      <c r="C110" s="18">
        <f>D111+D112+D113</f>
        <v>15963.083999999999</v>
      </c>
      <c r="D110" s="18"/>
      <c r="E110" s="22"/>
      <c r="F110" s="17"/>
      <c r="G110" s="22"/>
      <c r="H110" s="17"/>
      <c r="I110" s="60" t="s">
        <v>14</v>
      </c>
    </row>
    <row r="111" spans="1:9" s="12" customFormat="1" ht="141">
      <c r="A111" s="19">
        <v>2</v>
      </c>
      <c r="B111" s="26" t="s">
        <v>15</v>
      </c>
      <c r="C111" s="18"/>
      <c r="D111" s="18">
        <v>12281.416</v>
      </c>
      <c r="E111" s="18"/>
      <c r="F111" s="10"/>
      <c r="G111" s="18"/>
      <c r="H111" s="10"/>
      <c r="I111" s="60" t="s">
        <v>16</v>
      </c>
    </row>
    <row r="112" spans="1:9" s="12" customFormat="1" ht="144.75" customHeight="1">
      <c r="A112" s="19">
        <v>3</v>
      </c>
      <c r="B112" s="26" t="s">
        <v>25</v>
      </c>
      <c r="C112" s="18"/>
      <c r="D112" s="18">
        <v>2529.668</v>
      </c>
      <c r="E112" s="18"/>
      <c r="F112" s="10"/>
      <c r="G112" s="18"/>
      <c r="H112" s="10"/>
      <c r="I112" s="60" t="s">
        <v>26</v>
      </c>
    </row>
    <row r="113" spans="1:9" s="12" customFormat="1" ht="162">
      <c r="A113" s="19">
        <v>4</v>
      </c>
      <c r="B113" s="26" t="s">
        <v>80</v>
      </c>
      <c r="C113" s="18"/>
      <c r="D113" s="18">
        <v>1152</v>
      </c>
      <c r="E113" s="18"/>
      <c r="F113" s="10"/>
      <c r="G113" s="18"/>
      <c r="H113" s="10"/>
      <c r="I113" s="60" t="s">
        <v>81</v>
      </c>
    </row>
    <row r="114" spans="1:9" s="13" customFormat="1" ht="34.5" customHeight="1">
      <c r="A114" s="79" t="s">
        <v>11</v>
      </c>
      <c r="B114" s="79"/>
      <c r="C114" s="45">
        <f aca="true" t="shared" si="9" ref="C114:H114">SUM(C110:C113)</f>
        <v>15963.083999999999</v>
      </c>
      <c r="D114" s="45">
        <f t="shared" si="9"/>
        <v>15963.083999999999</v>
      </c>
      <c r="E114" s="9">
        <f t="shared" si="9"/>
        <v>0</v>
      </c>
      <c r="F114" s="9">
        <f t="shared" si="9"/>
        <v>0</v>
      </c>
      <c r="G114" s="9">
        <f t="shared" si="9"/>
        <v>0</v>
      </c>
      <c r="H114" s="9">
        <f t="shared" si="9"/>
        <v>0</v>
      </c>
      <c r="I114" s="51">
        <f>SUM(I109:I111)</f>
        <v>0</v>
      </c>
    </row>
    <row r="115" spans="1:9" ht="44.25" customHeight="1">
      <c r="A115" s="75" t="s">
        <v>17</v>
      </c>
      <c r="B115" s="75"/>
      <c r="C115" s="46">
        <f aca="true" t="shared" si="10" ref="C115:H115">C13+C19+C23+C33+C37+C41+C80+C84+C88+C94+C98+C102+C108+C114</f>
        <v>1384522.5185299998</v>
      </c>
      <c r="D115" s="46">
        <f t="shared" si="10"/>
        <v>1384522.5185299998</v>
      </c>
      <c r="E115" s="46">
        <f t="shared" si="10"/>
        <v>1271098.415</v>
      </c>
      <c r="F115" s="46">
        <f t="shared" si="10"/>
        <v>1271098.415</v>
      </c>
      <c r="G115" s="46">
        <f t="shared" si="10"/>
        <v>1032446.01095</v>
      </c>
      <c r="H115" s="46">
        <f t="shared" si="10"/>
        <v>1032446.01095</v>
      </c>
      <c r="I115" s="55"/>
    </row>
  </sheetData>
  <sheetProtection/>
  <mergeCells count="71">
    <mergeCell ref="A86:A87"/>
    <mergeCell ref="I86:I87"/>
    <mergeCell ref="A88:B88"/>
    <mergeCell ref="A92:A93"/>
    <mergeCell ref="I92:I93"/>
    <mergeCell ref="A98:B98"/>
    <mergeCell ref="A21:A22"/>
    <mergeCell ref="A42:I42"/>
    <mergeCell ref="A24:I24"/>
    <mergeCell ref="I73:I78"/>
    <mergeCell ref="A81:I81"/>
    <mergeCell ref="A90:A91"/>
    <mergeCell ref="A85:I85"/>
    <mergeCell ref="A31:A32"/>
    <mergeCell ref="A82:A83"/>
    <mergeCell ref="I82:I83"/>
    <mergeCell ref="A114:B114"/>
    <mergeCell ref="A109:I109"/>
    <mergeCell ref="A99:I99"/>
    <mergeCell ref="A102:B102"/>
    <mergeCell ref="A100:A101"/>
    <mergeCell ref="A103:I103"/>
    <mergeCell ref="A104:A107"/>
    <mergeCell ref="I104:I107"/>
    <mergeCell ref="A108:B108"/>
    <mergeCell ref="A5:I5"/>
    <mergeCell ref="A19:B19"/>
    <mergeCell ref="A95:I95"/>
    <mergeCell ref="A96:A97"/>
    <mergeCell ref="I96:I97"/>
    <mergeCell ref="A6:A7"/>
    <mergeCell ref="I6:I7"/>
    <mergeCell ref="A94:B94"/>
    <mergeCell ref="A84:B84"/>
    <mergeCell ref="A89:I89"/>
    <mergeCell ref="A25:A26"/>
    <mergeCell ref="I25:I26"/>
    <mergeCell ref="A27:A28"/>
    <mergeCell ref="I27:I28"/>
    <mergeCell ref="B25:B26"/>
    <mergeCell ref="B27:B28"/>
    <mergeCell ref="I35:I36"/>
    <mergeCell ref="A2:I2"/>
    <mergeCell ref="A13:B13"/>
    <mergeCell ref="A34:I34"/>
    <mergeCell ref="A33:B33"/>
    <mergeCell ref="I21:I22"/>
    <mergeCell ref="A23:B23"/>
    <mergeCell ref="A17:A18"/>
    <mergeCell ref="A14:I14"/>
    <mergeCell ref="I17:I18"/>
    <mergeCell ref="A37:B37"/>
    <mergeCell ref="A29:A30"/>
    <mergeCell ref="I29:I30"/>
    <mergeCell ref="I31:I32"/>
    <mergeCell ref="B21:B22"/>
    <mergeCell ref="I90:I91"/>
    <mergeCell ref="A35:A36"/>
    <mergeCell ref="A38:I38"/>
    <mergeCell ref="I39:I40"/>
    <mergeCell ref="A41:B41"/>
    <mergeCell ref="I53:I54"/>
    <mergeCell ref="I69:I70"/>
    <mergeCell ref="B92:B93"/>
    <mergeCell ref="I100:I101"/>
    <mergeCell ref="A115:B115"/>
    <mergeCell ref="I15:I16"/>
    <mergeCell ref="A39:A40"/>
    <mergeCell ref="A43:A44"/>
    <mergeCell ref="I43:I44"/>
    <mergeCell ref="A20:I20"/>
  </mergeCells>
  <printOptions horizontalCentered="1"/>
  <pageMargins left="0.1968503937007874" right="0.15748031496062992" top="0.35433070866141736" bottom="0.03937007874015748" header="0.15748031496062992" footer="0.15748031496062992"/>
  <pageSetup fitToHeight="14" horizontalDpi="600" verticalDpi="600" orientation="landscape" paperSize="9" scale="35" r:id="rId2"/>
  <headerFooter alignWithMargins="0">
    <oddFooter>&amp;C&amp;P</oddFooter>
  </headerFooter>
  <rowBreaks count="6" manualBreakCount="6">
    <brk id="13" max="8" man="1"/>
    <brk id="41" max="8" man="1"/>
    <brk id="52" max="8" man="1"/>
    <brk id="72" max="8" man="1"/>
    <brk id="84" max="8" man="1"/>
    <brk id="9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Чимбир</dc:creator>
  <cp:keywords/>
  <dc:description/>
  <cp:lastModifiedBy>chimbir</cp:lastModifiedBy>
  <cp:lastPrinted>2017-05-16T11:47:42Z</cp:lastPrinted>
  <dcterms:created xsi:type="dcterms:W3CDTF">2014-10-15T16:40:59Z</dcterms:created>
  <dcterms:modified xsi:type="dcterms:W3CDTF">2017-05-16T11:47:46Z</dcterms:modified>
  <cp:category/>
  <cp:version/>
  <cp:contentType/>
  <cp:contentStatus/>
</cp:coreProperties>
</file>