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3250" windowHeight="11565" activeTab="0"/>
  </bookViews>
  <sheets>
    <sheet name="Лист 1 (2)" sheetId="1" r:id="rId1"/>
  </sheets>
  <externalReferences>
    <externalReference r:id="rId4"/>
  </externalReference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 (2)'!$4:$5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 (2)'!$A$1:$J$310</definedName>
  </definedNames>
  <calcPr fullCalcOnLoad="1"/>
</workbook>
</file>

<file path=xl/sharedStrings.xml><?xml version="1.0" encoding="utf-8"?>
<sst xmlns="http://schemas.openxmlformats.org/spreadsheetml/2006/main" count="511" uniqueCount="433">
  <si>
    <t>Приложение 3 к пояснительной записке</t>
  </si>
  <si>
    <t>Предложения по внесению изменений в расходную часть областного бюджета в 2018-2020 годах 
(без учета средств дорожного фонда и безвозмездных поступлений)</t>
  </si>
  <si>
    <t>тыс. рублей</t>
  </si>
  <si>
    <t>№ п/п</t>
  </si>
  <si>
    <t>Направление расходов</t>
  </si>
  <si>
    <t>ВР для паспорта</t>
  </si>
  <si>
    <t>Предложения по сокращению расходов
(2018 год)</t>
  </si>
  <si>
    <t>Предложения по увеличению расходов 
(2018 год)</t>
  </si>
  <si>
    <t>Предложения по сокращению расходов
(2019 год)</t>
  </si>
  <si>
    <t>Предложения по увеличению расходов 
(2019 год)</t>
  </si>
  <si>
    <t>Предложения по сокращению расходов
(2020 год)</t>
  </si>
  <si>
    <t>Предложения по увеличению расходов 
(2020 год)</t>
  </si>
  <si>
    <t>Комментарии</t>
  </si>
  <si>
    <t>Министерство экономического развития, инвестиций и торговли Самарской области
Департамент управления делами Губернатора Самарской области и Правительства Самарской области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</si>
  <si>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(ГРБС 704, средства федерального бюджета)</t>
  </si>
  <si>
    <t>В целях реализации мероприятия по предоставлению субсидий местным бюджетам на организацию предоставления услуг по принципу «одного окна» для оказания поддержки субъектам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</si>
  <si>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(ГРБС 718, средства федерального бюджета)</t>
  </si>
  <si>
    <t>Итого:</t>
  </si>
  <si>
    <t>Министерство экономического развития, инвестиций и торговли Самарской области, 704</t>
  </si>
  <si>
    <t>Субсидии религиозным организациям на проведение мероприятий, обеспечивающих осуществление культурно-просветительской деятельности</t>
  </si>
  <si>
    <t>Предусмотренные средства планируется распределить следующим образом: 
строительство Храма Серафима Саровского, реставрация Исторической мечети, строительство ограждение и ливневой канализации Иверского женского монастыря, которые находятся вдоль гостевых маршрутов ЧМ-2018.</t>
  </si>
  <si>
    <t xml:space="preserve">Оказание государственной поддержки СамГМУ по реализации мероприятий дорожной карты программы трансформации в университетский центр инновационного и технологического развития Самарской области и разработки уникальных инновационных продуктов </t>
  </si>
  <si>
    <t xml:space="preserve">В целях поддержки инновационных и научно-технических проектов, направленных на содействие реализации программ развития университетов и центров исследований, по приоритетным направлениям. </t>
  </si>
  <si>
    <t>Реализация проекта «Карта гостя Russia City Pass»</t>
  </si>
  <si>
    <t>Проект «Карта гостя Russia City Pass» в Самарской области ‒ это единая электронная карта для гостей и болельщиков чемпионата мира по футболу FIFA 2018 года, которая включает комплекс туристских услуг, а также услуг размещения, питания, связи и транспорта, позволяющая  привлечь внимание туристов не только к спортивным мероприятиям соревнования, а также и к основным достопримечательным и культурным объектам Самарской области</t>
  </si>
  <si>
    <t xml:space="preserve"> Предоставление субсидий юридическим лицам (за исключением субсидий государственным (муниципальным) учреждениям) ‒ производителям товаров, работ, услуг в целях возмещения затрат в связи с производством товаров, выполнением работ, оказанием услуг в части расходов на создание, реконструкцию, модернизацию, капитальный и текущий ремонт, оснащение коллективных средств размещения Самарской области, предполагаемых к использованию для размещения клиентских групп ФИФА, болельщиков, волонтеров, ведомств, обеспечивающих общественную безопасность, технического персонала подрядчиков, маркетинговых партнеров и иных категорий групп, обслуживающих проведение чемпионата мира по футболу, в том числе на создание линейных объектов и инженерных сетей, предназначенных для функционирования коллективных средств размещения Самарской области</t>
  </si>
  <si>
    <t>В целях возмещения затрат части расходов на капитальный и текущий ремонт, оснащение коллективных средств размещения Самарской области, предполагаемых к использованию для размещения клиентских групп ФИФА, болельщиков, волонтеров, ведомств, обеспечивающих общественную безопасность, технического персонала подрядчиков, маркетинговых партнеров и иных категорий групп, обслуживающих проведение чемпионата мира по футболу</t>
  </si>
  <si>
    <t>Создание, развитие и поддержка сети информационных центров в Самарской области для туристов и болельщиков чемпионата</t>
  </si>
  <si>
    <t>В целях реализации следующих мероприятий:
 2880,0 тыс. рублей - создание презентационных видеороликов о Самарской области. 
733,0 тыс. рублей - проведение рекламной кампании направленной на популяризацию и продвижение туристских информационных центров (павильонов), позиционирование туристского потенциала для жителей и гостей Самарской области в средствах массовой информации и информационно-телекоммуникационной сети Интернет, 
 600,0 тыс.рублей - создание третьего информационного центра (павильона) в исторической части города Самары в районе прохождения пешеходных маршрутов и площадки Фестиваля болельщиков в 2018 году.</t>
  </si>
  <si>
    <t>Министерство имущественных отношений Самарской области</t>
  </si>
  <si>
    <t>Обеспечение деятельности государственного казенного учреждения Самарской области «Центр размещения рекламы», КЦСР 9040012270</t>
  </si>
  <si>
    <t xml:space="preserve">111, 112, 119, 244, 851, 852 </t>
  </si>
  <si>
    <t xml:space="preserve">Уточнение кодов бюджетной классификации. 
С 2018 года реализацию мероприятий предлагается осуществлять в рамках ГП СО «Повышение эффективности управления имуществом Самарской области на 2014 – 2020 годы» (на текущий момент средства в рамках указанной программы на 2018-2020 годы не предусмотрены) </t>
  </si>
  <si>
    <t>Обеспечение деятельности государственного казенного учреждения Самарской области «Региональный центр недвижимости», КЦСР 9040012270</t>
  </si>
  <si>
    <t xml:space="preserve">111, 112, 119, 244, 851, 852, 853 </t>
  </si>
  <si>
    <t>Обеспечение деятельности государственного казенного учреждения Самарской области «Центр размещения рекламы», КЦСР 4200012270</t>
  </si>
  <si>
    <t>Обеспечение деятельности государственного казенного учреждения Самарской области «Региональный центр недвижимости», КЦСР 420012280</t>
  </si>
  <si>
    <t>Обеспечение деятельности министерства имущественных отношений Самарской области  КЦСР 9010011050</t>
  </si>
  <si>
    <t>121, 122, 129, 244, 851, 852</t>
  </si>
  <si>
    <t>Обеспечение деятельности министерства имущественных отношений Самарской области  КЦСР 4200011050</t>
  </si>
  <si>
    <t>Установление (описание) границ муниципальных образований Самарской области, границ Самарской области</t>
  </si>
  <si>
    <t>В целях выполнения первоочередных работ по координатному описанию границ муниципальных образований Самарской области, границ Самарской области</t>
  </si>
  <si>
    <t>Министерство транспорта и автомобильных дорог самарской области</t>
  </si>
  <si>
    <t>Изготовление бланков разрешений на такси
РЗ ПР 10.06</t>
  </si>
  <si>
    <t>Уточнение кодов бюджетной классификации</t>
  </si>
  <si>
    <r>
      <t xml:space="preserve">Изготовление бланков разрешений на такси
</t>
    </r>
    <r>
      <rPr>
        <b/>
        <sz val="30"/>
        <rFont val="Times New Roman"/>
        <family val="1"/>
      </rPr>
      <t>РЗ ПР 04.08</t>
    </r>
  </si>
  <si>
    <t>Иные межбюджетные трансферты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 ВР 540</t>
  </si>
  <si>
    <t>Субсидии транспортным организациям, в целях возмещения недополученных в предыдущем и (или) текущем финансовых годах доходов в связи с обеспечением равной доступности услуг общественного транспорта
ВР 811</t>
  </si>
  <si>
    <r>
      <t xml:space="preserve">Реконструкция а/д "Долматовка-Комсомольский"-Большое Алдаркино на участке км3+800-км5+000 со строительством подъезда к с.Большое Алдаркино в м.р.Борский </t>
    </r>
    <r>
      <rPr>
        <sz val="22"/>
        <rFont val="Times New Roman"/>
        <family val="1"/>
      </rPr>
      <t>ВР 414</t>
    </r>
  </si>
  <si>
    <r>
      <t xml:space="preserve">Средства федерального бюджета 
</t>
    </r>
    <r>
      <rPr>
        <sz val="30"/>
        <rFont val="Times New Roman"/>
        <family val="1"/>
      </rPr>
      <t xml:space="preserve">Корректировка средств федерального бюджета в рамках государственной программы "Устойчивое развитие сельских территорий Самарской области на 2014-2017 годы и на период до 2020 года" между объектами в связи с уточнением сметной стоимости объектов строительства </t>
    </r>
  </si>
  <si>
    <r>
      <t xml:space="preserve">Строительство автодороги "Кинель-Черкассы - Хилково"-Степановка в м.р.Кинель-Черкасский </t>
    </r>
    <r>
      <rPr>
        <sz val="22"/>
        <rFont val="Times New Roman"/>
        <family val="1"/>
      </rPr>
      <t>ВР 414</t>
    </r>
  </si>
  <si>
    <r>
      <t xml:space="preserve">Реконструкция а/д "Самара - Оренбург" - Осиповка в м.р. Алексеевский </t>
    </r>
    <r>
      <rPr>
        <sz val="22"/>
        <rFont val="Times New Roman"/>
        <family val="1"/>
      </rPr>
      <t>ВР 414</t>
    </r>
  </si>
  <si>
    <r>
      <t xml:space="preserve">Реконструкция а/д Осинки - Хворостянка" - Иерусалимский в м.р. Хворостянский </t>
    </r>
    <r>
      <rPr>
        <sz val="22"/>
        <rFont val="Times New Roman"/>
        <family val="1"/>
      </rPr>
      <t>ВР 414</t>
    </r>
  </si>
  <si>
    <r>
      <t xml:space="preserve">Строительство а/д  "Урал"-Сергиевск-Челно-Вершины-малоэтажная  застройка  п. Сургут  в м.р. Сергиевский </t>
    </r>
    <r>
      <rPr>
        <sz val="22"/>
        <rFont val="Times New Roman"/>
        <family val="1"/>
      </rPr>
      <t>ВР 522</t>
    </r>
  </si>
  <si>
    <t>Проектирование и создание единой системы городской навигации, включая транспортную навигационную систему и систему информирования, а также  временной схемы организации дорожного движения на период проведения чемпионата на дорогах регионального и федерального значения на территории г.о. Самары</t>
  </si>
  <si>
    <t xml:space="preserve">В соответствии с Рекомендациями единых подходов по навигации АНО "Транспортная дирекция-2018" в целях
установки знаков маршрутного ориентирования, пюпитров, навигационных указателей, туристических карт, светофорных объектов, устройству временной пешеходной навигации и разметке штучными формами, обустройству остановок общественного транспорта, организации дорожного движения по временным схемам
установке и демонтажу предупреждающих щитов.
</t>
  </si>
  <si>
    <t>Внедрение на территории Самарской области навигационно-информационных систем транспорта для обслуживания специальных маршрутов и городского наземного электрического транспорта</t>
  </si>
  <si>
    <t>В целях доработки и оптимизации "Системы комплексной автоматизации транспорта" (ГИС "СКАТ")</t>
  </si>
  <si>
    <t>Предоставление из областного бюджета бюджетам городских округов Самарской области субсидий в целях софинансирования расходных обязательств на подготовку и содержание площадки для организации специализированного автотранспортного парка</t>
  </si>
  <si>
    <t xml:space="preserve">В целях исполнения дополнительных требований, предъявляемых Международной федерацией футбольных ассоциаций (FIFA) к площадкам для специализированного автотранспортного парка в части необходимости дооснащения дополнительным оборудованием, а именно: досмотровым оборудованием КПП и дополнительного помещения в нем (механиков по выпуску на линию), организации медицинского кабинета с лицензированным медперсоналом (включая заработную плату), комнаты приема пищи, дополнительное оборудование административного здания, обеспечения охранной площадки, наличия большего количества санузлов.
</t>
  </si>
  <si>
    <t>Приобретение автобусов</t>
  </si>
  <si>
    <t>Перераспределение средств на обеспечение транспортной безопасности</t>
  </si>
  <si>
    <t>Предоставление субсидий транспортным организациям (за исключением субсидий государственным (муниципальным) учреждениям), осуществляющим перевозки пассажиров и багажа  по маршрутам спортивных соревнований либо автобусами, использующими природный газ в качестве моторного топлива, по муниципальным маршрутам регулярных перевозок, в целях возмещения расходов на приобретение и установку в транспортных средствах технических средств обеспечения транспортной безопасности</t>
  </si>
  <si>
    <t>В соответствии требованиями действующего законодательства по обеспечению транспортной безопасности, в том числе требований к антитеррористической защищенности объектов (территорий), учитывающих уровни безопасности для различных категорий объектов транспортной инфраструктуры и транспортных средств автомобильного и городского наземного электрического транспорта субъекты транспортной инфраструктуры (перевозчики) обязаны оснащать транспортное средство в соответствии с утвержденным планом транспортного средства техническими средствами обеспечения транспортной безопасности транспортного средства.</t>
  </si>
  <si>
    <t>Предоставление субсидий транспортным организациям (за исключением субсидий государственным (муниципальным) учреждениям), в целях возмещения понесенных ими расходов в связи с обеспечением бесплатного проезда волонтеров по муниципальным маршрутам регулярных перевозок, за исключением муниципальных маршрутов регулярных перевозок, отнесенных к муниципальным маршрутам спортивных соревнований</t>
  </si>
  <si>
    <t xml:space="preserve">Согласно информации, полученной от Оргкомитета «Россия-2018», на территории Самарской области в период подготовки и проведения чемпионата будут находиться порядка 2700 волонтеров: 1350 – городских, 1350 – федеральных.
При расчете денежных средств, необходимых для компенсации недополученных доходов перевозок предусмотрено максимальное количество поездок, равного 90 поездкам, по аналогии с предоставлением права льготного проезда отдельным категориям граждан.
Согласно рекомендациям Оргкомитета «Россия-2018» волонтеры должны пользоваться правом бесплатного проезда в период с 17 мая по 17 июля
</t>
  </si>
  <si>
    <t>Изготовление бланков свидетельств о добровольной аккредитации юридических лиц и индивидуальных предпринимателей на осуществление деятельности по перевозке пассажиров и багажа легковым такси и их транспортных средств на территории Самарской области в период подготовки и проведения чемпионата мира по футболу FIFA 2018 года</t>
  </si>
  <si>
    <t xml:space="preserve">В целях изготовления 1000 бланков свидетельств.
</t>
  </si>
  <si>
    <t xml:space="preserve">Содержание территории, прилегающей к стадиону
</t>
  </si>
  <si>
    <t>В целях проведения работ по уборке туалетных кабин, вывозу мусора, приемки и транспортировки ливневых стоков с территории, содержания прилегающей территории и сетей освещения</t>
  </si>
  <si>
    <t>Устройство и содержание совмещённой площадки удаленного пункта досмотра грузов и транспорта и пункта регистрации грузового транспорта</t>
  </si>
  <si>
    <t>Переучет бюджетных обязательств 2017 года</t>
  </si>
  <si>
    <t>Оказание услуг по перевозке пассажиров и их багажа внутренним водным транспортом общего пользования на территории Самарской области в межнавигационной период по маршруту " г.Самара-с.Рождественно".</t>
  </si>
  <si>
    <t>Министерство сельского хозяйства и продовольствия Самарской области</t>
  </si>
  <si>
    <t xml:space="preserve">Субсидии муниципальным образованиям  для предоставления социальных выплат на строительство (приобретение)  жилья молодым семьям, молодым специалистам, проживающим и работающим в сельской местности </t>
  </si>
  <si>
    <t xml:space="preserve">В целях соблюдения условий софинансирования расходов из федерального бюджета. </t>
  </si>
  <si>
    <t xml:space="preserve">Субсидии муниципальным образованиям  для предоставления социальных выплат на строительство (приобретение)  жилья гражданам, проживающим в сельской местности </t>
  </si>
  <si>
    <t xml:space="preserve">Субсидии на возмещение части процентной ставки по  кредитам (займам) </t>
  </si>
  <si>
    <t>В виду высокой рентабельности продукции организаций - переработчиков продукции растениеводства предлагается сократить бюджетные ассигнования на оказание государственной поддержки данной категории получателей субсидий и перераспределить средства на приоритетные на сегодняшний день направления расходов.</t>
  </si>
  <si>
    <r>
      <t xml:space="preserve">Развитие сети учреждений культурно-досугового типа в сельской местности  </t>
    </r>
    <r>
      <rPr>
        <sz val="26"/>
        <rFont val="Times New Roman"/>
        <family val="1"/>
      </rPr>
      <t>РЗ ПР 08 04</t>
    </r>
  </si>
  <si>
    <r>
      <t xml:space="preserve">Развитие сети учреждений культурно-досугового типа в сельской местности </t>
    </r>
    <r>
      <rPr>
        <sz val="26"/>
        <rFont val="Times New Roman"/>
        <family val="1"/>
      </rPr>
      <t>РЗ ПР 08  01</t>
    </r>
  </si>
  <si>
    <r>
      <t xml:space="preserve">Развитие сети учреждений культурно-досугового типа в сельской местности (средства федерального бюджета)  </t>
    </r>
    <r>
      <rPr>
        <sz val="26"/>
        <rFont val="Times New Roman"/>
        <family val="1"/>
      </rPr>
      <t xml:space="preserve">РЗ ПР  08 04  </t>
    </r>
  </si>
  <si>
    <r>
      <t xml:space="preserve">Развитие сети учреждений культурно-досугового типа в сельской местности (средства федерального бюджета) </t>
    </r>
    <r>
      <rPr>
        <sz val="26"/>
        <rFont val="Times New Roman"/>
        <family val="1"/>
      </rPr>
      <t xml:space="preserve">РЗ ПР 08 01 </t>
    </r>
  </si>
  <si>
    <t>Предоставление субсидий государственным бюджетным учреждениям в соответствии с абзацем вторым пункта 1 ст.78.1 БК РФ РЗ ПР 04 05</t>
  </si>
  <si>
    <t>В целях осуществления работ по капитальному ремонту недвижимого имущества, закрепленного за учреждением на праве оперативного управления, на выполнение мероприятий по обеспечению пожарной безопасности и на приобретение основных средств для бюджетных учреждений</t>
  </si>
  <si>
    <t>Предоставление субсидий государственным бюджетным учреждениям в соответствии с абзацем вторым пункта 1 ст.78.1 БК РФ РЗ ПР 07 04</t>
  </si>
  <si>
    <t xml:space="preserve">Субсидии местным бюджетам в целях софинансирования расходных обязательств муниципальных образований в Самарской области на реализацию мероприятий по развитию сети физической культуры и спорта в сельской местности </t>
  </si>
  <si>
    <t>В целях завершения строительства спортивной универсальной площадки в с.Светлодольск Сергиевского  района</t>
  </si>
  <si>
    <t xml:space="preserve">Субсидии в целях софинансирования расходных обязательств муниципальных образований по предоставлению грантовой поддержки местных инициатив граждан, проживающих в сельской местности  </t>
  </si>
  <si>
    <t>В целях завершения строительства спортивной площадки в п.Южный Большеглушицкого района</t>
  </si>
  <si>
    <t xml:space="preserve">Расходы на реализацию мероприятий по развитию сети учреждений первичной медико - санитарной помощи в сельской местности  </t>
  </si>
  <si>
    <t>В целях завершения строительства фельдшерско-акушерского пункта в с.Подсолнечное Борского района</t>
  </si>
  <si>
    <t xml:space="preserve">Субсидии на осуществление работ по капитальному ремонту недвижимого имущества, закрепленного за учреждением на праве оперативного управления </t>
  </si>
  <si>
    <t xml:space="preserve">Переучет бюджетных обязательств 2017 года 
В целях  оплаты заключенного контракта по капитальному ремонту ГБПОУ" Безенчукский аграрный техникум" </t>
  </si>
  <si>
    <t xml:space="preserve">Предоставление субсидий на софинансирование расходных обязательств муниципального образования в Самарской области </t>
  </si>
  <si>
    <t>Переучет бюджетных обязательств 2017 года 
В целях проведения работ на объекте "Строительство коммунальной инфраструктуры для жилой зоны в районе водозабора № 2 с/п Кинель-Черкассы"</t>
  </si>
  <si>
    <t>Итого по ГРБС:</t>
  </si>
  <si>
    <t>Министерство здравоохранения Самарской области</t>
  </si>
  <si>
    <t xml:space="preserve">Больницы, клиники, госпитали, медико-санитарные части за исключением финансового обеспечения скорой медицинской помощи не застрахованным по ОМС лицам (бюджетные и автономные учреждения) РЗ ПР 0901, 0904 </t>
  </si>
  <si>
    <t xml:space="preserve">Предоставление субсидий государственным бюджетным образовательным учреждениям среднего профессионального образования, на подготовку технической документации и проведение капитального ремонта
РЗ ПР 0909,  0704 </t>
  </si>
  <si>
    <t xml:space="preserve">Уточнение кодов бюджетной классификации </t>
  </si>
  <si>
    <t>Подготовка технической документации, проведение капитального ремонта и оснащение оборудованием учреждений здравоохранения Самарской области</t>
  </si>
  <si>
    <t xml:space="preserve">В целях проведения капитального ремонта здания детской поликлиники  ГБУЗ СО «Самарская городская поликлиника № 1 Промышленного района» и дооснащения её медоборудованием </t>
  </si>
  <si>
    <t>Предоставление субсидий государственным бюджетным учреждениям, оказывающим специализированную, в том числе высокотехнологичную, медицинскую помощь (кроме социально значимой)</t>
  </si>
  <si>
    <t>В целях приобретения медицинского, образовательного и лечебно-диагностического оборудования, а также специализированного программного обеспечения</t>
  </si>
  <si>
    <t>Предоставление субсидий государственным бюджетным учреждениям на проведение капитального ремонта, включая мероприятия по устройству площадки для обеззараживания санитарного автотранспорта  в рамках подготовки и проведения чемпионата мира по футболу FIFA 2018 года</t>
  </si>
  <si>
    <r>
      <t>В целях устранения замечаний комиссии федерального медико-биологического агентства РФ по проведению капитального ремонта входных групп в целях использования ГБУЗ СО «Самарская городская больница № 5» в качестве госпиталя по особо опасным инфекциям.</t>
    </r>
  </si>
  <si>
    <t>Предоставление субсидий государственным бюджетным учреждениям на подготовку технической документации и проведение капитального ремонта в рамках подготовки и проведения чемпионата мира по футболу FIFA 2018 года</t>
  </si>
  <si>
    <r>
      <t>Переучет бюджетных обязательств 2017 года (2 898,7 тыс.рублей).
В целях завершения работ по ремонту ГБУЗ СО "Самарская городская стоматологическая поликлиника № 1"</t>
    </r>
  </si>
  <si>
    <t>Предоставление субсидии государственному бюджетному учреждению на проведение капитального ремонта помещений и оборудования, а также подготовку помещений под размещение высокотехнологичного медицинского оборудования в рамках подготовки и проведения чемпионата мира по футболу FIFA 2018 года</t>
  </si>
  <si>
    <r>
      <t xml:space="preserve">Переучет бюджетных обязательств 2017 года (12 110 тыс.рублей).
ГБУЗ СО "Самарская городская клиническая больница № 1 им. Н.И.Пирогова" </t>
    </r>
  </si>
  <si>
    <t>Предоставление субсидий государственным бюджетным учреждениям в рамках подготовки и проведения чемпионата мира по футболу FIFA 2018 года</t>
  </si>
  <si>
    <t xml:space="preserve">Переучет бюджетных обязательств 2017 года, в целях:
устранения предписаний антитеррористической комиссии, проведения капитального ремонта, дооснащение мебелью ГБУЗ СО «Самарская городская больница № 5», ГБУЗ СО «Самарская городская больница № 6»  </t>
  </si>
  <si>
    <t>Предоставление субсидий государственным бюджетным учреждениям в рамках подготовки и проведения на территории Самарской области матчей чемпионата мира по футболу 2018 года</t>
  </si>
  <si>
    <t xml:space="preserve">Переучет бюджетных обязательств 2017 года в целях оснащения мебелью Единого диспетчерского центра, создаваемого для централизации координирования службы скорой помощи </t>
  </si>
  <si>
    <t>Оснащение модульных зданий фельдшерско-акушерских пунктов инструментарием и мягким инвентарем</t>
  </si>
  <si>
    <t>Переучет бюджетных обязательств 2017 года.</t>
  </si>
  <si>
    <t xml:space="preserve">Предоставление субсидии государственным бюджетным учреждениям на проведение капитального ремонта </t>
  </si>
  <si>
    <t>Переучет бюджетных обязательств 2017 года.
БПОУ СО «Самарский медицинский колледж им. Н.Ляпиной», ГБУЗ СО «Самарская городская клиническая больница № 2 имени Н.А.Семашко», ГБУЗ СО «Самарская    городская больница № 10», ГБУЗ СО «Самарская городская поликлиника № 6», ГБУЗ СО «Тольяттинская городская поликлиника № 2»</t>
  </si>
  <si>
    <t>Предоставление субсидии государственному бюджетному учреждению здравоохранения Самарской области на проведение мероприятий по обеспечению пожарной безопасности</t>
  </si>
  <si>
    <t>Переучет неисполненных бюджетных обязательств 2017 года.
В целях выполнения мероприятий по обеспечению пожарной безопасности ГБУЗ СО Сызранская ЦГБ».</t>
  </si>
  <si>
    <t>Предоставление субсидии государственному учреждению здравоохранения на проведение капитального ремонта и подготовку помещений под размещение высокотехнологичного медицинского оборудования</t>
  </si>
  <si>
    <t xml:space="preserve">Переучет неисполненных бюджетных обязательств 2017 года.
В целях проведения капитального ремонта ГБУЗ СО «Самарская областная клиническая больница им. В.Д. Середавина» </t>
  </si>
  <si>
    <t>Министерство образования и науки Самарской области</t>
  </si>
  <si>
    <t>Учреждения дошкольного образования</t>
  </si>
  <si>
    <t>Уточнение численности контингента по итогам комплектования образовательных учреждений, а также уточнение расходов на содержание имущества образовательных учреждений</t>
  </si>
  <si>
    <t>Общее образование (казенные учреждения)</t>
  </si>
  <si>
    <t>111, 119, 244, 360, 852, 853</t>
  </si>
  <si>
    <t>Общее образование (бюджетные и автономные учреждения)</t>
  </si>
  <si>
    <t>Учреждения дополнительного образования детей</t>
  </si>
  <si>
    <t>Учреждения среднего профессионального образования</t>
  </si>
  <si>
    <t>611, 621</t>
  </si>
  <si>
    <t>Учреждения, осуществляющие профессиональную подготовку, переподготовку и повышение квалификации</t>
  </si>
  <si>
    <t>Учреждения, осуществляющие высшее и послевузовское профессиональное образование</t>
  </si>
  <si>
    <t>Прочие учреждения в сфере образования</t>
  </si>
  <si>
    <t>Обеспечение студентов и аспирантов стипендией</t>
  </si>
  <si>
    <t>612, 622</t>
  </si>
  <si>
    <t>Уточнение численности контингента по итогам комплектования образовательных учреждений</t>
  </si>
  <si>
    <t>Социальное обеспечение детей-сирот, детей, оставшихся без попечения родителей, лиц из числа детей-сирот и лиц из числа детей, оставшихся без попечения родителей, а также инвалидов</t>
  </si>
  <si>
    <t>360, 612, 622</t>
  </si>
  <si>
    <t>Дошкольное образование в муниципальных дошкольных образовательных организациях</t>
  </si>
  <si>
    <t>Дошкольное образование в группах полного дня в муниципальных образовательных организация дополнительного образования детей</t>
  </si>
  <si>
    <t>Дошкольное, начальное общее, основное общее, среднее общее образование в муниципальных общеобразовательных организациях</t>
  </si>
  <si>
    <t>Дополнительное образование детей в муниципальных общеобразовательных организациях</t>
  </si>
  <si>
    <t>Дошкольное, начальное общее, основное общее, среднее общее образование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</si>
  <si>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ежемесячных денежных выплат в размере 3 700 рублей на ставку заработной платы педагогическим работникам государственных и муниципальных образовательных организаций Самарской области, реализующих общеобразовательные программы дошкольного образования</t>
  </si>
  <si>
    <t>Уточнение численности получателей</t>
  </si>
  <si>
    <t>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</t>
  </si>
  <si>
    <t>530, 612</t>
  </si>
  <si>
    <t>Уточнение численности получателей в связи с комплектованием учреждений</t>
  </si>
  <si>
    <t>Ежемесячная денежная выплата педагогическим работникам в целях содействия обеспечению их книгоиздательской продукцией и периодическими изданиями</t>
  </si>
  <si>
    <r>
      <t xml:space="preserve">Питание детей в пришкольных лагерях дневного пребывания в рамках государственной программы Самарской области "Развитие системы отдыха и оздоровления детей в Самарской области" </t>
    </r>
    <r>
      <rPr>
        <i/>
        <sz val="30"/>
        <rFont val="Times New Roman"/>
        <family val="1"/>
      </rPr>
      <t>(субсидии местным бюджетам в целях софинансирования вопросов местного значения)</t>
    </r>
  </si>
  <si>
    <t>Уточнение бюджетной классификации, а также увеличение финансирования мероприятия в связи с изменением механизма реализации мероприятия по обеспечению питанием детей в каникулярное время в пришкольных лагерях</t>
  </si>
  <si>
    <r>
      <t xml:space="preserve">Питание детей в пришкольных лагерях дневного пребывания в рамках государственной программы Самарской области "Развитие системы отдыха и оздоровления детей в Самарской области" </t>
    </r>
    <r>
      <rPr>
        <i/>
        <sz val="30"/>
        <rFont val="Times New Roman"/>
        <family val="1"/>
      </rPr>
      <t>(субсидии бюджетным учреждениям)</t>
    </r>
  </si>
  <si>
    <t>Предоставление субсидий из областного бюджета социально-ориентированным некоммерческим организациям, не являющимся государственными (муниципальными) учреждениями, на реализацию проектов в сфере образования по кадровому обеспечению инновационной деятельности в Самарской области</t>
  </si>
  <si>
    <t>В целях подготовки квалифицированных специалистов в университете связи и в медицинском университете г.о. Самара  в целях кадрового обеспечения Центра прорывных исследований «IT в медицине» медицинского университета</t>
  </si>
  <si>
    <r>
      <t xml:space="preserve">Мероприятия государственной программы «Доступная среда в Самарской области» на 2014 - 2020 годы  (средства </t>
    </r>
    <r>
      <rPr>
        <u val="single"/>
        <sz val="30"/>
        <rFont val="Times New Roman"/>
        <family val="1"/>
      </rPr>
      <t>федерального</t>
    </r>
    <r>
      <rPr>
        <sz val="30"/>
        <rFont val="Times New Roman"/>
        <family val="1"/>
      </rPr>
      <t xml:space="preserve"> бюджета) РЗ ПР 0709 </t>
    </r>
  </si>
  <si>
    <t xml:space="preserve">Мероприятия государственной программы «Доступная среда в Самарской области» на 2014 - 2020 годы  (средства федерального бюджета) РЗ ПР 0701 </t>
  </si>
  <si>
    <t>Мероприятия государственной программы «Доступная среда в Самарской области» на 2014 - 2020 годы  (средства федерального бюджета) РЗ ПР 0702</t>
  </si>
  <si>
    <t>Мероприятия государственной программы «Доступная среда в Самарской области» на 2014 - 2020 годы  (средства федерального бюджета) РЗ ПР 0703</t>
  </si>
  <si>
    <t>Мероприятия государственной программы «Доступная среда в Самарской области» на 2014 - 2020 годы (средства федерального бюджета) РЗ ПР 0704</t>
  </si>
  <si>
    <t xml:space="preserve">Мероприятия государственной программы «Доступная среда в Самарской области» на 2014 - 2020 годы (средства областного бюджета) РЗ ПР 0709 </t>
  </si>
  <si>
    <t>Мероприятия государственной программы «Доступная среда в Самарской области» на 2014 - 2020 годы (средства областного бюджета) РЗ ПР 0701</t>
  </si>
  <si>
    <t>Мероприятия государственной программы «Доступная среда в Самарской области» на 2014 - 2020 годы (средства областного бюджета) РЗ ПР 0702</t>
  </si>
  <si>
    <t>Мероприятия государственной программы «Доступная среда в Самарской области» на 2014 - 2020 годы (средства областного бюджета) РЗ ПР 0703</t>
  </si>
  <si>
    <t>Мероприятия государственной программы «Доступная среда в Самарской области» на 2014 - 2020 годы (средства областного бюджета) РЗ ПР 0704</t>
  </si>
  <si>
    <t>Приобретение в собственность г.о. Самара построенного ООО "Долина-Центр-С" здания детского сада на 140 мест</t>
  </si>
  <si>
    <t>В целях выкупа построенного здания детского сада на 140 мест в жилом микрорайоне "Новая Самара".</t>
  </si>
  <si>
    <t>Организация на оказание содействия инфраструктуры государственных образовательных учреждений в Самарской области</t>
  </si>
  <si>
    <t xml:space="preserve">Переучет бюджетных обязательств 2017 года. В целях благоустройства Ботанического сада Самарского государственного университета.
</t>
  </si>
  <si>
    <t>Предоставление субсидии бюджетному учреждению в соответствии с абзацем вторым п.1 ст. 78.1 БК РФ</t>
  </si>
  <si>
    <t xml:space="preserve">Переучет бюджетных обязательств 2017 года. В целях завершения реставрационных работ в государственном учреждении высшего образования «Самарская государственная областная академия (Наяновой)» </t>
  </si>
  <si>
    <t>Министерство культуры Самарской области</t>
  </si>
  <si>
    <t>Предоставление субсидий государственным бюджетным учреждениям Самарской области  на возмещение нормативных затрат на оказание государственных услуг (выполнение работ) (Дополнительное образование)</t>
  </si>
  <si>
    <t xml:space="preserve">В целях увеличения оплаты труда  педагогических работников подведомственных учреждений. </t>
  </si>
  <si>
    <t>Предоставление субсидий государственным бюджетным учреждениям Самарской области, на возмещение нормативных затрат на оказание государственных услуг (выполнение работ) (Среднее профессиональное образование)</t>
  </si>
  <si>
    <t>В целях увеличения оплаты труда  педагогических работников подведомственных учреждений.</t>
  </si>
  <si>
    <t>Предоставление субсидий государственным бюджетным учреждениям Самарской области на возмещение нормативных затрат на оказание государственных услуг (выполнение работ) (культура)</t>
  </si>
  <si>
    <t>Проведение обязательного периодического медицинского осмотра работников</t>
  </si>
  <si>
    <t>В целях проведения обязательных периодических медицинских осмотров медосмотров</t>
  </si>
  <si>
    <t>Поддержка отрасли культуры</t>
  </si>
  <si>
    <t>В целях обеспечения уровня софинансирования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</si>
  <si>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</si>
  <si>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</si>
  <si>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Предоставление субсидий некоммерческим организациям, в том числе творческим союзам (за исключением государственных (муниципальных) учреждений), на реализацию социально значимых мероприятий в сфере культуры и искусства</t>
  </si>
  <si>
    <t xml:space="preserve">В целях проведения фестиваля "Душа - баяна"  Концертные программы пройдут в 37 муниципальных образованиях Самарской области на протяжении двух месяцев. </t>
  </si>
  <si>
    <t>Предоставление субсидий из областного бюджета бюджетам муниципальных образований в Самарской области</t>
  </si>
  <si>
    <t xml:space="preserve">Средства необходимы в целях оказания финансовой поддержки муниципальным образованиям Самарской области на проведение капитального ремонта зданий муниципальных учреждений культуры, в том числе:  ДК "Русич" - 37,4 млн.рублей (неисполненные обязательства 2017 года), МАУИ "Театр юного зрителя "Дилижанс" - 10,6 млн.рублей, ДК "Нефтяник" - 34,6 млн.рублей.
</t>
  </si>
  <si>
    <t>Организация и проведение мероприятий, направленных на поддержку молодых дарований и детского творчества</t>
  </si>
  <si>
    <t xml:space="preserve">В целях проведения международного конкурса молодых музыкантов имени Д.Б.Кабалевского - бренд Самарской области, проводится с 1967 года один раз в два года. </t>
  </si>
  <si>
    <t>Организация и проведение мероприятий по вопросам  международного и межрегионального культурного сотрудничества</t>
  </si>
  <si>
    <t xml:space="preserve">В целях организации и проведения в г. Самара показа спектакля студии Н.С.Михалкова «Метаморфозы» с участием Н.Михалкова </t>
  </si>
  <si>
    <t>Осуществление капитального ремонта зданий (помещений) государственных  учреждений культуры</t>
  </si>
  <si>
    <t>В целях проведения капитального ремонта помещений дома-музея имени Ленина в связи с наличием предаварийной ситуации, а также  ликвидацию последствий ЧС в театре кукол (ремонт крыши) (неисполненные бюджетные обязательства 2017 года)</t>
  </si>
  <si>
    <t xml:space="preserve">Предоставление субсидий из областного бюджета бюджетам муниципальных образований в Самарской области на развитие учреждений сферы культуры и искусства (в том числе оснащение специализированным оборудованием и музыкальными инструментами, комплектование библиотечных фондов и др.) </t>
  </si>
  <si>
    <t xml:space="preserve">В целях оснащения отремонтированного ДК в с.Приволжье </t>
  </si>
  <si>
    <t>Организация работы городского пресс-центра во время проведения чемпионата мира по футболу в 2018 году</t>
  </si>
  <si>
    <t>Проектирование, ремонт и реставрация объектов, находящихся в собственности Самарской области, историко-культурного наследия, расположенных вдоль гостевых туристических маршрутов и в районе стрелки рек Самары и Волги</t>
  </si>
  <si>
    <t>Неисполненные бюджетные обязательства 2017 года.
В целях завершения работ по объектам Здание Волжско-Камского коммерческого банка - 12 785,2 тыс. рублей; дом, в котором жил М.В.Фрунзе - 817,7 тыс. рублей.</t>
  </si>
  <si>
    <t>Выполнение ремонтно-реставрационных работ по  объекту:"Проектирование и реставрация памятника истории и культуры "Усадьба П.И. Шихобалова" по адресу: г. Самара, ул. Венцека, 55"</t>
  </si>
  <si>
    <t xml:space="preserve">Переучет неисполненных бюджетных обязательств 2017 года </t>
  </si>
  <si>
    <t xml:space="preserve">Предоставление бюджетному учреждению субсидии из областного бюджета на иные цели </t>
  </si>
  <si>
    <t xml:space="preserve">Переучет бюджетных обязательств 2017 года. 
В целях осуществления ремонтных работ в помещении для приспособления под размещение структурного подразделения ГБУК "Самарская областная библиотека для слепых" г. Сызрань </t>
  </si>
  <si>
    <t>Министерство строительства Самарской области</t>
  </si>
  <si>
    <t>Обеспечение деятельности ГКУ "Управление капитального строительства Самарской области"</t>
  </si>
  <si>
    <t xml:space="preserve">Переучет бюджетных обязательств 2017 года. </t>
  </si>
  <si>
    <t>В целях оплаты судебных решений</t>
  </si>
  <si>
    <t>Содержание объектов, введенных в эксплуатацию, но не переданных балансодержателю, и объектов, строительство которых временно приостановлено или законсервировано, а также объектов, находящихся в экспериментальной эксплуатации</t>
  </si>
  <si>
    <t>Переучет бюджетных обязательств 2017 года в объеме 1754,26183 тыс. рублей (ВР 244). Перераспределение средств в объеме 5733,99604 тыс.рублей необходимо в целях обеспечения содержания (технического обслуживания, отопления футбольных полей) тренировочных площадок, введенных в эксплуатацию в 2017 году и предназначенных для проведения тренировочных матчей в рамках Чемпионата мира по футболу в 2018 году (с ВР 851 на ВР 244).</t>
  </si>
  <si>
    <t>Проектирование и строительство детской поликлиники на 150 посещений ГБУЗ СО «Сызранская городская больница № 1»</t>
  </si>
  <si>
    <t xml:space="preserve">В целях прохождения главгосэкспертизы по имеющейся проектно-сметной документации для привлечения федерального софинансирования. </t>
  </si>
  <si>
    <t>Проектирование и реставрация с приспособлением для современного использования памятника истории и культуры здания бывшего ресторана "Аквариум"</t>
  </si>
  <si>
    <t>С учетом  возможного освоения</t>
  </si>
  <si>
    <t>Предоставление субсидий юридическим лицам - производителям работ, услуг в сфере жилищного строительства в целях возмещения понесенных ими затрат в связи с выполнением работ, оказанием услуг по строительству проблемных объектов, и (или) удовлетворению прав требований участников долевого строительства многоквартирных домов, ранее включенных в реестр участников долевого строительства многоквартирных домов (обманутых дольщиков) на территории Самарской области в соответствии с Законом, в части расходов на коммунальную инфраструктуру</t>
  </si>
  <si>
    <t xml:space="preserve">Переучет неисполненных бюджетных обязательств в целях завершения строительства проблемного 25-ти этажного жилого дома со встроенными нежилыми помещениями (офисами) по ул. Тухачевского в Железнодорожном районе и удовлетворения прав требований 120 граждан. 
</t>
  </si>
  <si>
    <t>Проектирование и реконструкция тренировочного ледового комплекса с заглубленным паркингом по ул. Советской Армии в Октябрьском районе  г. Самары</t>
  </si>
  <si>
    <t xml:space="preserve">В целях выполнения работ по реконструкции и ввода объекта в эксплуатацию в 2018 году. </t>
  </si>
  <si>
    <t>Проектирование и реконструкция  Дворца спорта по адресу: г. Самара, Ленинский район, ул. Молодогвардейская, д. 222</t>
  </si>
  <si>
    <t>Неисполненные обязательства 2017 года за счет безвозмездных пожертвований  ОАО "Роснефть"</t>
  </si>
  <si>
    <t>Проектирование и строительство образовательного центра на 600 мест по адресу: г.о. Самара, 3-я просека, д. 3, 5 (средства федерального бюджета) КВР 500</t>
  </si>
  <si>
    <r>
      <t xml:space="preserve">Проектирование и строительство образовательного центра на 600 мест по адресу: г.о. Самара, 3-я просека, д. 3, 5 </t>
    </r>
    <r>
      <rPr>
        <b/>
        <sz val="30"/>
        <rFont val="Times New Roman"/>
        <family val="1"/>
      </rPr>
      <t>(средства федерального бюджета) КВР 400</t>
    </r>
  </si>
  <si>
    <t>Проектирование и строительство образовательного центра на 600 мест по адресу: г.о. Самара, 3-я просека, д. 3, 5 (средства областного бюджета) КВР 500</t>
  </si>
  <si>
    <r>
      <t xml:space="preserve">Проектирование и строительство образовательного центра на 600 мест по адресу: г.о. Самара, 3-я просека, д. 3, 5 </t>
    </r>
    <r>
      <rPr>
        <b/>
        <sz val="30"/>
        <rFont val="Times New Roman"/>
        <family val="1"/>
      </rPr>
      <t>(средства областного бюджета) КВР 400</t>
    </r>
  </si>
  <si>
    <t xml:space="preserve">Предоставление субсидий местным бюджетам на мероприятия по переселению граждан из аварийного жилищного фонда
</t>
  </si>
  <si>
    <t xml:space="preserve">В целях соблюдения условий софинансирования </t>
  </si>
  <si>
    <t>Развитие информационно-аналитической системы управления градостроительной деятельностью и развитием территорий Самарской области</t>
  </si>
  <si>
    <t>В целях развития ГИС "Градостроительство" (доработка и развитие реализованного в системе функционала, обеспечение предоставления государственных услуг министерства в электронной форме, развитие электронного регионального взаимодействия с в сфере земельных отношений и предоставления услуг, развитие веб-сервиса подсистемы публикации для размещения в сети Интернет общедоступных сведений, содержащихся в Системе).</t>
  </si>
  <si>
    <t>Предоставление субсидий некоммерческим организациям, не являющимся государственными (муниципальными) учреждениями, на мероприятия, связанные с предоставлением социальных выплат участникам долевого строительства жилых помещений в жилом доме, расположенном по адресу: Самарская область, г. Тольятти, Автозаводский район, позиция 1.2 г, южнее ул. Спортивной до Куйбышевского водохранилища</t>
  </si>
  <si>
    <t xml:space="preserve">Неисполненные бюджетные обязательства 2017 года.
В целях восстановления нарушенных прав участников долевого строительства проблемного объекта, расположенного по адресу: г. Тольятти, Автозаводский район, позиция 1.2 Г, южнее ул. Спортивной до Куйбышевского водохранилища. </t>
  </si>
  <si>
    <t>Проектирование и строительство детской поликлиники на 500 посещений в смену в г.о. Тольятти</t>
  </si>
  <si>
    <t>Неисполненные бюджетные обязательства 2017 года.</t>
  </si>
  <si>
    <t>Проектирование и строительство поликлиники на 1000 посещений в смену в 19 квартале г.о. Тольятти</t>
  </si>
  <si>
    <t xml:space="preserve">Неисполненные бюджетные обязательства 2017 года. </t>
  </si>
  <si>
    <t>Благоустройство и озеленение территории, прилегающей к стадиону, г.о. Самара, в границах Московского шоссе, Ракитовского шоссе, Волжского шоссе, ул. Ташкентской, ул. Демократической</t>
  </si>
  <si>
    <t xml:space="preserve">171 709,6 тыс. рублей - неисполненные бюджетные ассигнования 2017 года.
139 942,6 тыс. рублей - дополнительные средства  необходимы в целях выполнения непредвиденных работ по устройству навигации, шумозащитной стены, вывоза неучтенного навала грунта, оплаты земельного налога, вывоза снега, а также укладки двух слоев асфальто-бетонного покрытия пешеходных дорожек. </t>
  </si>
  <si>
    <t>Строительство тренировочной площадки, Самарская область, г.о. Самара, Красноярское лесничество, Большецаревщинское участковое лесничество, квартал № 32, выделы 3, 4, 10, 11</t>
  </si>
  <si>
    <t>3 287,7 тыс. рублей - неисполненные бюджетные обязательства 2017 года.
11 800 тыс. рублей - дополнительные средства в целях поставки спортивного оборудования для проведения модификации проекта в части трансформаторной подстанции и включения спортивного оборудования в проект.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</si>
  <si>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Самара, проектно-изыскательские работы</t>
  </si>
  <si>
    <t xml:space="preserve">Неисполненные бюджетные обязательства 2017 года.
В целях оплаты сервитутов.
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</si>
  <si>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 (I и II этапы). Этап 1.2</t>
  </si>
  <si>
    <t xml:space="preserve">Неисполненные бюджетные обязательства 2017 года.
В целях оплаты выполненных земляных работ  </t>
  </si>
  <si>
    <t>Проектирование и строительство комплекса инженерных сетей водоснабжения, водоотведения, дождевой канализации, теплоснабжения, электроснабжения, связи и телекоммуникаций, предназначенных для обеспечения объектов капитального строительства федерального, регионального и местного значения на территории Кировского и Красноглинского районов (в районе радиоцентра № 3) городского округа Самара (I и II этапы). Этап 1.3</t>
  </si>
  <si>
    <t>Строительство дублирующего участка коллектора Волжского склона Д = 1000 мм от улицы Советской Армии до камеры в районе улиц Осипенко и Лесной</t>
  </si>
  <si>
    <t>Проектирование и строительство парковки на территории, прилегающей к стадиону, в том числе: южная парковка,  восточная парковка, северная парковка, г. Самара, в границах Московского шоссе, Ракитовского шоссе, Волжского шоссе, ул. Ташкентской, ул. Демократической</t>
  </si>
  <si>
    <t>Неисполненные бюджетные ассигнования 2017 года.
В целях оплаты гос.контрактов на строительно-монтажные работы и технологические присоединения и планового ввода объекта в эксплуатацию в 2018 году</t>
  </si>
  <si>
    <t>Проектирование, строительство и материально-техническое оснащение пожарного депо на шесть машино-выездов, г. Самара, в границах Московского шоссе, Ракитовского шоссе, Волжского шоссе, ул. Ташкентской, ул. Демократической</t>
  </si>
  <si>
    <t>Неисполненные бюджетные обязательства 2017 года. 
В целях планового ввода объекта в эксплуатацию, а также оплаты дополнительных работ, выявленных в процессе строительства объекта.</t>
  </si>
  <si>
    <t>Проектирование и строительство комплекса зданий для сотрудников МВД (здание отделения полиции гараж)"</t>
  </si>
  <si>
    <t>Проектирование и строительство сооружений для сбора, очистки и перекачки поверхностных сточных вод с площадки, предназначенной для размещения футбольного стадиона и других объектов игр</t>
  </si>
  <si>
    <t>Осуществление технологического присоединения энергопринимающих устройств объекта "Реконструкция тренировочной площадки, учебно-тренировочная база закрытого акционерного общества «Профессиональный футбольный клуб «Крылья Советов», г. Самара, ул. Шушенская,</t>
  </si>
  <si>
    <t>Проектирование и строительство резервуара-усреднителя со встроенной насосной станцией для аккумулирования поверхностных сточных вод с площадки размещения футбольного стадиона и других объектов инфраструктуры Чемпионата мира по футболу, ул. Демократическая, Барбошин овраг, Самарская область</t>
  </si>
  <si>
    <t>Проектирование и реконструкция здания Самарского театра юного зрителя "СамАрт", II и IIIпусковые комплексы</t>
  </si>
  <si>
    <t>Строительство здания пищеблока государственного учреждения Самарской области "Высокинский пансионат для инвалидов" (дом-интернат для психических)</t>
  </si>
  <si>
    <t>Проектирование и строительство здания жилого корпуса на 200 мест государственного бюджетного учреждения Самарской области «Высокинский пансионат для инвалидов (психоневрологический интернат)»</t>
  </si>
  <si>
    <t>Проектирование и строительство жилого корпуса  с  пищеблоком государственного бюджетного учреждения Самарской области «Потаповский пансионат для инвалидов (психоневрологический интернат)»</t>
  </si>
  <si>
    <t>Проектирование и строительство крытого катка с искусственным льдом и универсальным игровым залом 24х42, расположенного по адресу: Самарская область, Волжский район, сельское поселение Лопатино, поселок Придорожный, микрорайон "Южный город", квартал 26а, Николаевский проспект</t>
  </si>
  <si>
    <t>Проектирование и строительство объектов муниципальной собственности: здания детского сада № 210 "Ладушки" в 20 квартале Автозаводского района, расположенного южнее жилого дома, имеющего адрес: Южное шоссе, 43</t>
  </si>
  <si>
    <t>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школы в селе Новодевичье Шигонского района</t>
  </si>
  <si>
    <t>Предоставление из областного бюджета местным бюджетам субсидий в целях софинансирования расходных обязательств муниципальных образований</t>
  </si>
  <si>
    <t>В целях строительства объекта "Общеобразовательная школа на 1500 мест в составе общеобразовательного центра" в пятой очереди застройки, расположенной по адресу: Самарская область, Волжский район, сельское поселение Лопатино, поселок Придорожный, микрорайон "Южный город". Средства необходимы в целях обеспечения увеличения софинансирования объектов за счет средств областного бюджета.</t>
  </si>
  <si>
    <t xml:space="preserve">Предоставление субсидий местным бюджетам в целях проектирования, реконструкции и строительства объектов образования на территории Самарской области </t>
  </si>
  <si>
    <t>Предоставление субсидии бюджету муниципального района Челно-Вершинский  на проектирование и строительство спортивного комплекса «Колос» с игровым залом 40х22 м в с.Челно-Вершины Самарской области</t>
  </si>
  <si>
    <t xml:space="preserve">Переучет бюджетных обязательств 2017 года.
</t>
  </si>
  <si>
    <t>Предоставление субсидии бюджету муниципального района Похвистневский на проектирование и строительство физкультурно-оздоровительного комплекса с универсальным игровым залом 36х18 м в с. Савруха муниципального района Похвистневский</t>
  </si>
  <si>
    <t>Предоставление субсидий бюджету муниципального района Шенталинский на проектирование и строительство физкультурно-оздоровительного комплекса в селе Шентала муниципального района Шенталинский</t>
  </si>
  <si>
    <t>Предоставление субсидии бюджету муниципального района Волжский на строительство плавательного бассейна на территории п.г.т. Стройкерамика муниципального района Волжский Самарской области</t>
  </si>
  <si>
    <t>"Детский сад общеразвивающего вида на 300 мест с бассейном" в квартале 5 пятой очереди застройки, расположенной по адресу: Самарская область, Волжский район, сельское поселение Лопатино, поселок Придорожный, микрорайон «Южный город».</t>
  </si>
  <si>
    <t xml:space="preserve">«Детский сад №1 общеразвивающего вида на 300 мест с бассейном, трансформаторная подстанция, котельная в составе общеобразовательного центра» в пятой очереди застройки, расположенной по адресу: Самарская область, Волжский район, сельское поселение Лопатино, поселок Придорожный, микрорайон «Южный город». </t>
  </si>
  <si>
    <t xml:space="preserve">«Детский сад № 2 общеразвивающего вида на 300 мест с бассейном в составе общеобразовательного центра» в пятой очереди застройки, расположенной по адресу: Самарская область, Волжский район, сельское поселение Лопатино, поселок Придорожный, микрорайон «Южный город». </t>
  </si>
  <si>
    <t>Министерство строительства Самарской области 
Министерство образования и науки Самарской области</t>
  </si>
  <si>
    <t>Предоставление из областного бюджета местным бюджетам субсидий в целях софинансирования расходных обязательств муниципальных образований по проектированию и строительству общеобразовательной школы на 1360 мест, расположенной по адресу: Самарская область, г.о. Тольятти, Автозаводский район, квартал 20 ГРБС 712</t>
  </si>
  <si>
    <t>В целях обеспечения условий софинансирования</t>
  </si>
  <si>
    <t>Предоставление субсидий местным бюджетам в целях проектирования, реконструкции и строительства объектов образования на территории Самарской области (нераспределенные средства) ГРБС 712</t>
  </si>
  <si>
    <t>Реализация мероприятий по содействию созданию в субъектах Российской Федерации новых мест в общеобразовательных организациях ГРБС 710</t>
  </si>
  <si>
    <t>Министерство спорта Самарской области</t>
  </si>
  <si>
    <t xml:space="preserve">Предоставление субсидий государственным учреждениям Самарской области, подведомственным министерству спорта Самарской области, на  финансовое обеспечение выполнения государственного задания РЗ ПР 11 03 </t>
  </si>
  <si>
    <t>Предоставление субсидий государственным учреждениям Самарской области, подведомственным министерству спорта Самарской области, на  финансовое обеспечение выполнения государственного задания РЗ ПР 11 01</t>
  </si>
  <si>
    <t xml:space="preserve">Предоставление субсидии государственным учреждениям Самарской области на устройство спортивных площадок РЗ ПР 11 01 </t>
  </si>
  <si>
    <t>Уточнение кодов бюджетной классификации.</t>
  </si>
  <si>
    <t xml:space="preserve">Предоставление субсидии государственным учреждениям Самарской области на устройство спортивных площадок РЗ ПР 11 03 </t>
  </si>
  <si>
    <t xml:space="preserve">Предоставление субсидий государственным учреждениям Самарской области на содержание тренировочных площадок в период подготовки и проведения чемпионата мира по футболу в 2018 году РЗ ПР 11 01 </t>
  </si>
  <si>
    <t>Уточнение бюджетной классификации, в связи с изменением исполнителя мероприятия</t>
  </si>
  <si>
    <t xml:space="preserve">Предоставление субсидий некоммерческим организациям, не являющимся государственными (муниципальными) учреждениями на содержание тренировочных площадок в период подготовки и проведения чемпионата мира по футболу в 2018 году РЗ ПР 11 03  </t>
  </si>
  <si>
    <t>Обеспечение требований по безопасности на  тренировочной площадке</t>
  </si>
  <si>
    <t>В целях выполнения требований на учебно-тренировочной базе профессионального футбольного клуба "Крылья Советов", г. Самара, ул. Шушенская, д. 50а,  тренировочной площадки на стадионе "Металлург", г. Самара, ул. Строителей, д. 1</t>
  </si>
  <si>
    <t>Организация и проведение тестовых матчей на стадионе "Самара-Арена"</t>
  </si>
  <si>
    <t>В целях проведения тестовых матчей</t>
  </si>
  <si>
    <t xml:space="preserve">Предоставление из областного бюджета бюджетам городских округов Самарской области субсидий </t>
  </si>
  <si>
    <t>В целях проведения капитального ремонта административного здания и тренировочной площадки стадиона "Торпедо", расположенных по адресу: г.о. Тольятти, ул. Революционная, д. 80</t>
  </si>
  <si>
    <t>Предоставление субсидий государственным учреждениям Самарской области на закупку основных средств для устройства буферной зоны в Аэропорту "Курумоч"</t>
  </si>
  <si>
    <t>В целях организация и создания буферной зоны на территории аэропорта.</t>
  </si>
  <si>
    <t xml:space="preserve">Предоставление субсидии из областного бюджета бюджету городского округа Чапаевск Самарской области </t>
  </si>
  <si>
    <t>Переучет бюджетных обязательств в целях завершения работ по проектированию и реконструкции футбольного поля с устройством искусственного покрытия на территории стадиона «Луч»</t>
  </si>
  <si>
    <t xml:space="preserve">Предоставление субсидии из областного бюджета бюджету муниципального района Кошкинский Самарской области </t>
  </si>
  <si>
    <t xml:space="preserve">Переучет бюджетных обязательств в целях завершения работ по проектированию и строительству стадиона в с. Кошки муниципального района Кошкинский </t>
  </si>
  <si>
    <t xml:space="preserve">Предоставление субсидии из областного бюджета бюджету муниципального района Большечерниговский Самарской области </t>
  </si>
  <si>
    <t>Переучет бюджетных обязательств в целях оплаты актов выполненных работ по капитальному ремонту  спортивно-оздоровительного центра, расположенного в  с.Большая Черниговка Большечерниговского района Самарской области</t>
  </si>
  <si>
    <t>Департамент информационных технологий и связи Самарской области</t>
  </si>
  <si>
    <t>Создание правоохранительного сегмента аппаратно-программного комплекса «Безопасный город» (интеллектуальная система региональной безопасности, основанная на системе видеонаблюдения) на территории, прилегающей к стадиону и другим объектам чемпионата мира по футболу</t>
  </si>
  <si>
    <t xml:space="preserve">В целях  создания Единого диспетчерского центра скорой медицинской помощи Самарской области </t>
  </si>
  <si>
    <t>Предоставление субсидий ГБУЗ "Самарский областной медицинский информационно-аналитический центр" на создание Единого диспетчерского центра (ЕДЦ) скорой медицинской помощи Самарской области</t>
  </si>
  <si>
    <t xml:space="preserve">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в рамках подпрограммы  "Электронный регион" на 2014 - 2020 годы государственной программы Самарской области  "Развитие информационно-телекоммуникационной инфраструктуры Самарской области" на 2014 - 2020 годы"
</t>
  </si>
  <si>
    <t xml:space="preserve">В целях создания информационной системы «Система учета объема реализованной алкогольной продукции на территории внутригородских районов и микрорайонов городских округов» - 
3 526,603 тыс.рублей и реализации образовательной программы магистратуры по направлению "Прикладная информатика в медицине" - 600,0 тыс.рублей
</t>
  </si>
  <si>
    <t xml:space="preserve">Развитие технической и технологической основ становления информационного общества в Самарской области в рамках подпрограммы  "Электронный регион" на 2014 - 2020 годы государственной программы Самарской области  "Развитие информационно-телекоммуникационной инфраструктуры Самарской области" на 2014 - 2020 годы"
</t>
  </si>
  <si>
    <t>В целях создания информационной системы «Система учета объема реализованной алкогольной продукции на территории внутригородских районов и микрорайонов городских округов Самара и Тольятти»</t>
  </si>
  <si>
    <t>Предоставление субсидии ГБУ СО "Региональный центр телекоммуникаций" на развитие  региональной автоматизированной системы централизованного оповещения и комплексной системы экстренного оповещения населения</t>
  </si>
  <si>
    <t>В целях построения элементов комплексной системы экстренного оповещения населения (КСЭОН)</t>
  </si>
  <si>
    <t xml:space="preserve">Субсидия на приобретение абонентских терминалов подвижной цифровой радиосвязи для организаторов чемпионата мира по футболу в 2018 году </t>
  </si>
  <si>
    <t>Департамент информационных технологий и связи Самарской области 
Министерство экономического развития, инвестиций и торговли Самарской области</t>
  </si>
  <si>
    <t>Оплата услуг call-центра для консультирования на иностранных языках в период проведения чемпионата мира по футболу в 2018 году в рамках госпрограммы  "Подготовка к проведению в 2018 году чемпионата мира по футболу" ГРБС 714</t>
  </si>
  <si>
    <t>В целях обеспечения доступности языковой среды для болельщиков и туристов чемпионата предлагается закрепить реализацию мероприятия по принадлежности за департаментом туризма Самарской области.</t>
  </si>
  <si>
    <t>Оплата услуг call-центра для консультирования на иностранных языках в период проведения чемпионата мира по футболу в 2018 году в рамках госпрограммы  "Подготовка к проведению в 2018 году чемпионата мира по футболу" ГРБС 704</t>
  </si>
  <si>
    <t>Служба мировых судей Самарской области</t>
  </si>
  <si>
    <t>Обеспечение деятельности</t>
  </si>
  <si>
    <t>В целях приобретения компьютерной техники</t>
  </si>
  <si>
    <t>Министерство энергетики и жилищно-коммунального хозяйства Самарской области</t>
  </si>
  <si>
    <t xml:space="preserve">Предоставление субсидий из областного бюджета некоммерческим организациям, не являющимся государственными (муниципальными) учреждениями, на мероприятия по проектированию и ремонту фасадов и крыш многоквартирных домов, не являющихся объектами культурного наследия и расположенных вдоль гостевых туристических маршрутов </t>
  </si>
  <si>
    <t xml:space="preserve">В целях капитального ремонта фасадов дополнительно 4 многоквартирных домов, расположенных на гостевом туристическом маршруте </t>
  </si>
  <si>
    <t>Предоставление субсидий некоммерческим организациям на мероприятия по проектированию, ремонту и реставрации объектов историко-культурного наследия, расположенных вдоль гостевых туристических маршрутов и в районе стрелки рек Самары и Волги, являющихся многоквартирными жилыми домами</t>
  </si>
  <si>
    <t>Исходя из фактической потребности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</si>
  <si>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(комплексное благоустройство территорий муниципальных образований (благоустройство дворовых и общественных территорий)</t>
  </si>
  <si>
    <t xml:space="preserve">В соответствии с Протоколом всероссийского селекторного совещания по вопросам реализации в субъектах РФ мероприятий приоритетного проекта "Формирование комфортной городской среды" субъекту РФ необходимо предусматривать в 2018 году средства на реализацию данного проекта не ниже, чем уровень финансирования, предусмотренный в 2017 году </t>
  </si>
  <si>
    <t xml:space="preserve">Предоставление субсидии из областного бюджета муниципальным образованиям </t>
  </si>
  <si>
    <t xml:space="preserve">Переучет бюджетных обязательства 2017 года (5 409 тыс.рублей)
В целях проведение мероприятий по благоустройству парка культуры и отдыха имени 50-летия Октября (парк Металлургов) </t>
  </si>
  <si>
    <t>Предоставление субсидий из областного бюджета некоммерческим организациям, не являющимся государственными (муниципальными) учреждениями</t>
  </si>
  <si>
    <t>Обеспечение  повышения активноости участия населения в реализации приоритетного проекта приоритетного проекта "Формирование комфортной городской среды в 2018-2020 годах на территории Самарской области"</t>
  </si>
  <si>
    <t xml:space="preserve">В целях ремонта сквера в границах ул. Красноармейской и ул. Арцыбушевской в районе д. 62 по ул. Красноармейской г.о. Самара (как прилегающую к гостевым и туристическим маршрутам в рамках подготовки к ЧМ-2018). </t>
  </si>
  <si>
    <t>Предоставление субсидии государственному бюджетному учреждению Самарской области «Региональное агентство по энергосбережению и повышению энергетической эффективности»</t>
  </si>
  <si>
    <t xml:space="preserve">Переучет бюджетных обязательств 2017 года. 
В целях исполнения судебных решений.
</t>
  </si>
  <si>
    <t>Министерство труда, занятости и миграционной политики Самарской области</t>
  </si>
  <si>
    <t xml:space="preserve">Реализация мероприятий в области поддержки занятости 
КЦСР 90400R5690 </t>
  </si>
  <si>
    <t>Средства федерального бюджета.
Уточнение кодов бюджетной классификации</t>
  </si>
  <si>
    <r>
      <t xml:space="preserve">Реализация мероприятий в области поддержки занятости
</t>
    </r>
    <r>
      <rPr>
        <b/>
        <sz val="30"/>
        <rFont val="Times New Roman"/>
        <family val="1"/>
      </rPr>
      <t>КЦСР 23100R5690</t>
    </r>
  </si>
  <si>
    <t>Реализация мероприятий в области поддержки занятости ГП «Повышение производительности труда и поддержка занятости в Самарской области на 2017 – 2025 годы»</t>
  </si>
  <si>
    <t>Внедрение программного комплекса для оказания государственных услуг</t>
  </si>
  <si>
    <t>В целях разработки программного комплекса для оказания услуг в сфере занятости населения</t>
  </si>
  <si>
    <t>Департамент управления делами Губернатора Самарской области и Правительства Самарской области</t>
  </si>
  <si>
    <t>Государственная программа Самарской области «Реализация государственной национальной политики в Самарской области (2014–2020 годы)»
ВР 200</t>
  </si>
  <si>
    <t xml:space="preserve">В целях обеспечения софинансирования </t>
  </si>
  <si>
    <r>
      <t xml:space="preserve">Государственная программа «Реализация государственной национальной политики в Самарской области (2014–2020 годы)»» </t>
    </r>
    <r>
      <rPr>
        <b/>
        <sz val="28"/>
        <rFont val="Times New Roman"/>
        <family val="1"/>
      </rPr>
      <t>ВР 600</t>
    </r>
  </si>
  <si>
    <t>Государственная программа Самарской области «Укрепление единства российской нации и этнокультурное развитие народов Самарской области (2014 – 2020 годы)»</t>
  </si>
  <si>
    <t>Восстановление статей, уменьшенных для обеспечения софинансирования расходов федерального бюджета</t>
  </si>
  <si>
    <t>Обеспечение деятельности государственного казенного учреждения Самарской области «Служба эксплуатации зданий и сооружений»</t>
  </si>
  <si>
    <t>В целях уплаты налогов на имущество</t>
  </si>
  <si>
    <t>Обеспечение представления интересов Самарской области в судах и иных юрисдикционных органах на территории иностранных государств</t>
  </si>
  <si>
    <t>В целях заключения контракта на оказание юридических услуг</t>
  </si>
  <si>
    <t>Предоставление субсидий в целях поддержки социально ориентированных некоммерческих организаций в Самарской области</t>
  </si>
  <si>
    <t xml:space="preserve">В целях оказания поддержки социально ориентированным некоммерческим организациям на осуществление уставной деятельности и реализацию общественно значимых проектов
</t>
  </si>
  <si>
    <t>Предоставление субсидий некоммерческим организациям, не являющимся государственными (муниципальными) учреждениями, на организацию и проведение мероприятий, осуществляемых в рамках плана выставочных и презентационных мероприятий Правительства Самарской области</t>
  </si>
  <si>
    <t xml:space="preserve">В целях подготовки к участию Самарской области в Петербургском международном экономическом форуме (с формированием выставочной экспозиции)
</t>
  </si>
  <si>
    <t>Проведение мероприятий, посвященных праздничным дням, памятным датам, профессиональным праздникам и иным значимым событиям</t>
  </si>
  <si>
    <t>Департамент управления делами Губернатора Самарской области и Правительства Самарской области
Департамент по вопросам общественной безопасности Самарской области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</si>
  <si>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2020 годы</t>
  </si>
  <si>
    <t>Перераспределение средств на реализацию мероприятия "Оказание поддержки уставной деятельности СОНКО, выполняющих государственную задачу по подготовке граждан по военно-учетным специальностям"</t>
  </si>
  <si>
    <t>Избирательная комиссия Самарской области</t>
  </si>
  <si>
    <t>Реализация мероприятий по развитию избирательной системы Самарской области
ВР 244, 360</t>
  </si>
  <si>
    <t>244, 360</t>
  </si>
  <si>
    <t>Реализация мероприятий по развитию избирательной системы Самарской области
ВР 880</t>
  </si>
  <si>
    <t>Обеспечение деятельности Избирательной комиссии Самарской области</t>
  </si>
  <si>
    <t xml:space="preserve">В связи с поэтапным введением в штат Избирательной комиссии Самарской области 47 председателей территориальных избирательных комиссий  в соответствии с  обращением председателя Центральной избирательной комиссии Российской Федерации Э.А.Панфиловой в 2018 году запланировано введение в штат 26 председателей </t>
  </si>
  <si>
    <t>Реализация мероприятий по развитию избирательной системы Самарской области</t>
  </si>
  <si>
    <t>В целях приобретения стационарных арочных металлодетекторов для избирательных участков, приобретения комплексов обработки избирательных бюллетеней, аренды помещений для проведения рабочих встреч членов штаба наблюдателей, осуществления расходов на эфирное вещание и видеотрансляцию в режиме он-лайн работы наблюдателей.</t>
  </si>
  <si>
    <t>Проведение выборов Губернатора Самарской области</t>
  </si>
  <si>
    <t>Средства необходимы на организацию видеонаблюдения на 1 220 избирательных участках и трансляцию изображения в режиме он-лайн</t>
  </si>
  <si>
    <t>Департамент по вопросам общественной безопасности Самарской области
Департамент информационных технологий и связи Самарской области</t>
  </si>
  <si>
    <t>Оплата расходов на оказание услуг правового характера и осуществления представительских функций, связанных с функционированием системы автоматизированной фиксации нарушений Правил дорожного движения ГРБС 724</t>
  </si>
  <si>
    <t xml:space="preserve">Компенсация расходов, связанных с функционированием системы автоматизированной фиксации    нарушений Правил дорожного движения </t>
  </si>
  <si>
    <t>Создание правоохранительного сегмента аппаратно-программного комплекса «Безопасный город» (интеллектуальная система региональной безопасности, основанная на системе видеонаблюдения) на территории, прилегающей к стадиону и другим объектам чемпионата мира по футболу ГРБС  714</t>
  </si>
  <si>
    <t>Оснащение подразделений, осуществляющих контрольные и надзорные функции в области обеспечения безопасности дорожного движения, техническими средствами контроля и выявления нарушений Правил дорожного движения</t>
  </si>
  <si>
    <t>В целях материально-технического обеспечения подразделений полиции</t>
  </si>
  <si>
    <t>Субсидии общественным организациям по поддержанию общественного порядка на территории, прилегающей к стадиону в период подготовки и проведения чемпионата мира по футболу FIFA 2018 года</t>
  </si>
  <si>
    <t>В целях привлечения казачьих дружин для охраны общественного порядка в дни проведения игр чемпионата мира по футболу</t>
  </si>
  <si>
    <t>Счетная палата Самарской области</t>
  </si>
  <si>
    <t>Обеспечение деятельности Счётной палаты Самарской области</t>
  </si>
  <si>
    <t xml:space="preserve">В целях материально-технического оснащения, проведения курсов повышения квалификации, привлечения экспертов для  проведения экспертиз </t>
  </si>
  <si>
    <t>Департамент ветеринарии Самарской области</t>
  </si>
  <si>
    <t>Предоставление субсидии на иные цели ГБУ СО "Самарская областная ветеринарная лаборатория"</t>
  </si>
  <si>
    <t>В целях приобретения оборудования, необходимого для мониторингового исследования по качеству и безопасности продовольственного сырья и пищевых продуктов, в том числе продуктов питания для объектов социальной сферы.</t>
  </si>
  <si>
    <t>Министерство социально-демографической и семейной политики Самарской области</t>
  </si>
  <si>
    <t>Исполнение актов государственных органов по обеспечению жилыми помещениями детей-сирот</t>
  </si>
  <si>
    <t xml:space="preserve">В целях обеспечения жильем  детей-сирот </t>
  </si>
  <si>
    <t>Предоставление субсидий государственным бюджетным учреждениям с целью обеспечения основными средствами, оборудованием и инвентарем</t>
  </si>
  <si>
    <t>В целях приобретения складских тележек, информационных стендов, навесного оборудования для колесного трактора для обеспечения деятельности ГБУ СО "Хворостянский пансионат для ветеранов войны и труда (дом-интернат для престарелых и инвалидов)".</t>
  </si>
  <si>
    <t>Обеспечение государственных казенных учреждений социального обслуживания населения Самарской области  основными средствами, оборудованием и инвентарем</t>
  </si>
  <si>
    <t>В целях приобретения дизельного электрогенератора для обеспечения бесперебойной работы ГКУ СО "Большеглушицкий реабилитационный центр для детей и подростков с ограниченными возможностями".</t>
  </si>
  <si>
    <t>Выполнение мероприятий по обеспечению пожарной безопасности на объектах государственных казенных учреждений социального обслуживания населения Самарской области</t>
  </si>
  <si>
    <t xml:space="preserve">В целях устранения предписаний контролирующих органов, а также проведения противопожарных мероприятий, необходимых для функционирования 4 учреждений социального обслуживания </t>
  </si>
  <si>
    <t>Предоставление субсидий государственным бюджетным учреждениям социального обслуживания населения Самарской области с целью обеспечения основными средствами, оборудованием и инвентарем</t>
  </si>
  <si>
    <t>В целях обеспечения бесперебойной работы ГБУ СО «Солнечнополянский пансионат для инвалидов (психоневрологический интернат)».</t>
  </si>
  <si>
    <t>Министерство социально-демографической и семейной политики Самарской области
Министерство образования и науки Самарской области</t>
  </si>
  <si>
    <t xml:space="preserve">ГП «Развитие социальной защиты населения в Самарской области» на 2014 – 2020 годы
ЦСР 4140063580, 4140063820 </t>
  </si>
  <si>
    <t xml:space="preserve">В целях обеспечения софинансирования субсидии из Пенсионного Фонда РФ, предусмотренной Самарской области на мероприятия Социальной программы по укреплению материально-технической базы организаций социального обслуживания населения Самарской области и обучению компьютерной грамотности неработающих пенсионеров, проживающих на территории Самарской области, </t>
  </si>
  <si>
    <r>
      <t xml:space="preserve">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 </t>
    </r>
    <r>
      <rPr>
        <b/>
        <sz val="28"/>
        <rFont val="Times New Roman"/>
        <family val="1"/>
      </rPr>
      <t xml:space="preserve">ВР 243 </t>
    </r>
  </si>
  <si>
    <r>
      <t xml:space="preserve">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 ВР </t>
    </r>
    <r>
      <rPr>
        <b/>
        <sz val="28"/>
        <rFont val="Times New Roman"/>
        <family val="1"/>
      </rPr>
      <t xml:space="preserve">612 </t>
    </r>
  </si>
  <si>
    <t xml:space="preserve">Реализация Социальной программы  в 2018 году в части расходов по обучению компьютерной грамотности неработающих пенсионеров, проживающих на территории Самарской области </t>
  </si>
  <si>
    <t>Управление государственной охраны объектов культурного наследия Самарской области</t>
  </si>
  <si>
    <t>Предоставление субсидий государственному бюджетному учреждению Самарской области  на возмещение нормативных затрат на оказание государственных услуг (выполнение работ)</t>
  </si>
  <si>
    <t>Исходя из фактической численности</t>
  </si>
  <si>
    <t xml:space="preserve">Предоставление субсидий некоммерческим организациям </t>
  </si>
  <si>
    <t xml:space="preserve">В целях проведения Съезда градозащитников и Школы "Том Сойер Фест" в г. Самара, запланированного на 23-25 марта 2018 года. </t>
  </si>
  <si>
    <t>Обеспечение сохранения объекта культурного наследия регионального значения «Фабрика-кухня завода им. Масленникова, архитектор Е.Н. Максимова, 1932г.», находящегося в федеральной собственности</t>
  </si>
  <si>
    <t xml:space="preserve">В целях предоставления субсидии в федеральный бюджет для продолжения работ по сохранению объекта культурного наследия регионального значения «Фабрика-кухня завода им. Масленникова, архитектор Е.Н. Максимова, 1932г.» </t>
  </si>
  <si>
    <t>Предоставление субсидий из областного бюджета бюджетам городских округов на мероприятие по проектированию, ремонту и реставрации объектов историко-культурного наследия, расположенных вдоль гостевых туристических маршрутов и в районе стрелки рек Самара и Волга</t>
  </si>
  <si>
    <t xml:space="preserve">Неисполненные бюджетные обязательства 2017 года. 
В целях обеспечения выполнения бюджетных обязательств г.о. Самара по заключенным контрактам, а также перераспределения на  объекты культурного наследия, находящиеся на гостевом маршруте и проведение дополнительных ремонтно-реставрационных работ. </t>
  </si>
  <si>
    <t>Предоставление субсидии из областного бюджета муниципальным образованиям</t>
  </si>
  <si>
    <t>Переучет бюджетных обязательств 2017 года. 
В целях  разработки научно-проектной документации по объекту "Ремонтно-реставрационные работы объекта культурного наследия "Дворец культуры на площади им. Кирова" г.о. Самара</t>
  </si>
  <si>
    <t>Предоставление субсидии из областного бюджета бюджетам городских округов  в период подготовки и проведения чемпионата мира по футболу FIFA 2018 года</t>
  </si>
  <si>
    <t xml:space="preserve">Переучет бюджетных обязательств 2017 года
В целях выполнения бюджетных обязательств г.о. Самара по заключенным контрактам по проектированию, ремонту и реставрации объектов историко-культурного наследия, расположенных вдоль гостевых туристических маршрутов и в районе стрелки рек Самары и Волги.
</t>
  </si>
  <si>
    <t>Министерство управления финансами Самарской области</t>
  </si>
  <si>
    <t xml:space="preserve">ГП "Управление государственными финансами и развитие межбюджетных отношений" на 2014 - 2020 годы" РзПР 0410 </t>
  </si>
  <si>
    <t>Уточнение бюджетной классификации</t>
  </si>
  <si>
    <t xml:space="preserve">ГП "Управление государственными финансами и развитие межбюджетных отношений" на 2014 - 2020 годы" РзПР 0106 </t>
  </si>
  <si>
    <t xml:space="preserve">Зарезервированные бюджетные ассигнования </t>
  </si>
  <si>
    <t xml:space="preserve">Подготовка и проведение социально-значимых мероприятий </t>
  </si>
  <si>
    <t>Министерство лесного хозяйства, охраны окружающей среды и природопользования Самарской области</t>
  </si>
  <si>
    <t>Предоставление субсидий государственному бюджетному учреждению Самарской области «Самаралес»</t>
  </si>
  <si>
    <r>
      <t xml:space="preserve">Обеспечение деятельности ГКУ СО "Самарские лесничества", </t>
    </r>
    <r>
      <rPr>
        <b/>
        <sz val="30"/>
        <rFont val="Times New Roman"/>
        <family val="1"/>
      </rPr>
      <t>ВР 244</t>
    </r>
  </si>
  <si>
    <r>
      <t xml:space="preserve">Обеспечение деятельности ГКУ СО "Самарские лесничества", </t>
    </r>
    <r>
      <rPr>
        <b/>
        <sz val="30"/>
        <rFont val="Times New Roman"/>
        <family val="1"/>
      </rPr>
      <t>ВР 800</t>
    </r>
  </si>
  <si>
    <t>Обеспечение деятельности министерства лесного хозяйства, охраны окружающей среды и природопользования Самарской области)</t>
  </si>
  <si>
    <t>В целях технического обслуживания автотранспорта, задействованного в предотвращении и пресечении нарушений природоохранного законодательства - осуществления федерального государственного лесного надзора, а так же на осуществление постановки на государственный кадастровый учёт лесных участков</t>
  </si>
  <si>
    <t>Обеспечение проектирования и строительства (реконструкции) сооружений инженерной защиты и создания объектов берегоукрепления</t>
  </si>
  <si>
    <t>Данное мероприятие находится на особом контроле Волжской межрегиональной природоохранной прокуратуры.</t>
  </si>
  <si>
    <t xml:space="preserve">Определение границ зон затопления и подтопления малых рек в пределах Самарской области </t>
  </si>
  <si>
    <t>Предоставление субсидии на приобретение техники для выращивания посадочного материала</t>
  </si>
  <si>
    <t xml:space="preserve">Переучет бюджетных обязательств 2017 года в целях закупки трактора. </t>
  </si>
  <si>
    <t>Управление записи актов гражданского состояния Самарской области 
Управление государственной архивной службы Самарской области</t>
  </si>
  <si>
    <t>Перевод архивных фондов органов ЗАГС Самарской области в электронную форму</t>
  </si>
  <si>
    <t>Предоставление субсидий государственному бюджетному учреждению Самарской области «Центральный государственный архив Самарской области»</t>
  </si>
  <si>
    <t>ВСЕГО:</t>
  </si>
  <si>
    <t>Оснащение в целях обеспечения работы пресс-центра</t>
  </si>
  <si>
    <t>Перераспределение средств на проведение мероприятий по сохранению и организации использования документов ликвидированного завода "Рейд".</t>
  </si>
  <si>
    <r>
      <t xml:space="preserve">Обеспечение деятельности ГКУ СО "Самарские лесничества", </t>
    </r>
    <r>
      <rPr>
        <b/>
        <sz val="30"/>
        <rFont val="Times New Roman"/>
        <family val="1"/>
      </rPr>
      <t>ВР 111</t>
    </r>
  </si>
  <si>
    <t xml:space="preserve">«Территория 5/2 очереди застройки жилого района, расположенного по адресу: Самарская область, Волжский район, сельское поселение Лопатино. Строительство автомобильных дорог с дождевой канализацией и локальным очистным сооружением».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</si>
</sst>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"/>
    <numFmt numFmtId="166" formatCode="00\.00\.00"/>
    <numFmt numFmtId="167" formatCode="000000"/>
    <numFmt numFmtId="168" formatCode="#,##0.00;[Red]\-#,##0.00;0.00"/>
    <numFmt numFmtId="169" formatCode="#,##0.00&quot;р.&quot;"/>
    <numFmt numFmtId="170" formatCode="#,##0.000000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26"/>
      <name val="Times New Roman"/>
      <family val="1"/>
    </font>
    <font>
      <sz val="30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3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27"/>
      <name val="Times New Roman"/>
      <family val="2"/>
    </font>
    <font>
      <sz val="22"/>
      <name val="Times New Roman"/>
      <family val="1"/>
    </font>
    <font>
      <u val="single"/>
      <sz val="30"/>
      <name val="Times New Roman"/>
      <family val="1"/>
    </font>
    <font>
      <sz val="34"/>
      <name val="Times New Roman"/>
      <family val="1"/>
    </font>
    <font>
      <sz val="30"/>
      <name val="Arial Cyr"/>
      <family val="0"/>
    </font>
    <font>
      <b/>
      <u val="single"/>
      <sz val="14"/>
      <name val="Times New Roman"/>
      <family val="1"/>
    </font>
    <font>
      <i/>
      <sz val="3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25"/>
      <name val="Times New Roman"/>
      <family val="2"/>
    </font>
    <font>
      <b/>
      <sz val="14"/>
      <name val="Times New Roman"/>
      <family val="1"/>
    </font>
    <font>
      <sz val="10"/>
      <name val="Helv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9" fillId="0" borderId="9" applyNumberFormat="0" applyFill="0" applyAlignment="0" applyProtection="0"/>
    <xf numFmtId="0" fontId="25" fillId="0" borderId="0">
      <alignment/>
      <protection/>
    </xf>
    <xf numFmtId="0" fontId="60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10" xfId="67" applyFont="1" applyFill="1" applyBorder="1" applyAlignment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7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34" borderId="10" xfId="67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3" fillId="0" borderId="10" xfId="67" applyFont="1" applyFill="1" applyBorder="1" applyAlignment="1">
      <alignment horizontal="left" vertical="center" wrapText="1"/>
      <protection/>
    </xf>
    <xf numFmtId="166" fontId="3" fillId="0" borderId="10" xfId="55" applyNumberFormat="1" applyFont="1" applyFill="1" applyBorder="1" applyAlignment="1" applyProtection="1">
      <alignment horizontal="left" vertical="top" wrapText="1"/>
      <protection hidden="1"/>
    </xf>
    <xf numFmtId="3" fontId="7" fillId="4" borderId="10" xfId="0" applyNumberFormat="1" applyFont="1" applyFill="1" applyBorder="1" applyAlignment="1">
      <alignment horizontal="center" vertical="top" wrapText="1"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/>
    </xf>
    <xf numFmtId="166" fontId="2" fillId="0" borderId="10" xfId="55" applyNumberFormat="1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13" fillId="0" borderId="10" xfId="55" applyNumberFormat="1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55" applyNumberFormat="1" applyFont="1" applyFill="1" applyBorder="1" applyAlignment="1" applyProtection="1">
      <alignment vertical="center" wrapText="1"/>
      <protection hidden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4" borderId="0" xfId="0" applyFont="1" applyFill="1" applyBorder="1" applyAlignment="1">
      <alignment/>
    </xf>
    <xf numFmtId="166" fontId="3" fillId="0" borderId="10" xfId="55" applyNumberFormat="1" applyFont="1" applyFill="1" applyBorder="1" applyAlignment="1" applyProtection="1">
      <alignment vertical="center" wrapText="1"/>
      <protection hidden="1"/>
    </xf>
    <xf numFmtId="166" fontId="13" fillId="0" borderId="10" xfId="55" applyNumberFormat="1" applyFont="1" applyFill="1" applyBorder="1" applyAlignment="1" applyProtection="1">
      <alignment vertical="center" wrapText="1"/>
      <protection hidden="1"/>
    </xf>
    <xf numFmtId="3" fontId="1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top" wrapText="1"/>
      <protection hidden="1"/>
    </xf>
    <xf numFmtId="0" fontId="3" fillId="1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166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16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left" vertical="top" wrapText="1"/>
      <protection hidden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11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3" fillId="0" borderId="10" xfId="66" applyFont="1" applyFill="1" applyBorder="1" applyAlignment="1">
      <alignment vertical="center" wrapText="1"/>
      <protection/>
    </xf>
    <xf numFmtId="0" fontId="3" fillId="34" borderId="10" xfId="66" applyFont="1" applyFill="1" applyBorder="1" applyAlignment="1">
      <alignment horizontal="left" vertical="center" wrapText="1"/>
      <protection/>
    </xf>
    <xf numFmtId="0" fontId="7" fillId="33" borderId="10" xfId="66" applyFont="1" applyFill="1" applyBorder="1" applyAlignment="1">
      <alignment horizontal="center" vertical="center" wrapText="1"/>
      <protection/>
    </xf>
    <xf numFmtId="3" fontId="3" fillId="0" borderId="10" xfId="66" applyNumberFormat="1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  <protection/>
    </xf>
    <xf numFmtId="0" fontId="20" fillId="0" borderId="0" xfId="66" applyFont="1" applyFill="1" applyBorder="1">
      <alignment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3" fontId="3" fillId="0" borderId="10" xfId="6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66" applyFont="1" applyFill="1" applyBorder="1">
      <alignment/>
      <protection/>
    </xf>
    <xf numFmtId="0" fontId="3" fillId="10" borderId="10" xfId="66" applyFont="1" applyFill="1" applyBorder="1" applyAlignment="1">
      <alignment horizontal="center" vertical="center" wrapText="1"/>
      <protection/>
    </xf>
    <xf numFmtId="0" fontId="3" fillId="10" borderId="0" xfId="66" applyFont="1" applyFill="1" applyBorder="1">
      <alignment/>
      <protection/>
    </xf>
    <xf numFmtId="3" fontId="7" fillId="0" borderId="10" xfId="66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64" fontId="3" fillId="0" borderId="10" xfId="86" applyNumberFormat="1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vertical="center" wrapText="1"/>
      <protection/>
    </xf>
    <xf numFmtId="164" fontId="3" fillId="0" borderId="10" xfId="67" applyNumberFormat="1" applyFont="1" applyFill="1" applyBorder="1" applyAlignment="1">
      <alignment horizontal="center" vertical="center" wrapText="1"/>
      <protection/>
    </xf>
    <xf numFmtId="0" fontId="3" fillId="34" borderId="10" xfId="67" applyFont="1" applyFill="1" applyBorder="1" applyAlignment="1">
      <alignment vertical="center" wrapText="1"/>
      <protection/>
    </xf>
    <xf numFmtId="0" fontId="3" fillId="34" borderId="10" xfId="67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167" fontId="3" fillId="0" borderId="10" xfId="55" applyNumberFormat="1" applyFont="1" applyFill="1" applyBorder="1" applyAlignment="1" applyProtection="1">
      <alignment vertical="center" wrapText="1"/>
      <protection hidden="1"/>
    </xf>
    <xf numFmtId="3" fontId="7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8" fontId="22" fillId="0" borderId="10" xfId="55" applyNumberFormat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67" applyFont="1" applyFill="1" applyBorder="1" applyAlignment="1">
      <alignment horizontal="left" vertical="top" wrapText="1"/>
      <protection/>
    </xf>
    <xf numFmtId="165" fontId="3" fillId="0" borderId="10" xfId="0" applyNumberFormat="1" applyFont="1" applyFill="1" applyBorder="1" applyAlignment="1" applyProtection="1">
      <alignment vertical="center" wrapText="1"/>
      <protection hidden="1"/>
    </xf>
    <xf numFmtId="3" fontId="7" fillId="16" borderId="10" xfId="0" applyNumberFormat="1" applyFont="1" applyFill="1" applyBorder="1" applyAlignment="1">
      <alignment horizontal="center" vertical="top" wrapText="1"/>
    </xf>
    <xf numFmtId="16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86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167" fontId="3" fillId="0" borderId="10" xfId="55" applyNumberFormat="1" applyFont="1" applyFill="1" applyBorder="1" applyAlignment="1">
      <alignment horizontal="left" vertical="center" wrapText="1"/>
      <protection/>
    </xf>
    <xf numFmtId="169" fontId="3" fillId="0" borderId="10" xfId="0" applyNumberFormat="1" applyFont="1" applyFill="1" applyBorder="1" applyAlignment="1" applyProtection="1">
      <alignment horizontal="left" vertical="top" wrapText="1"/>
      <protection hidden="1"/>
    </xf>
    <xf numFmtId="12" fontId="3" fillId="0" borderId="10" xfId="0" applyNumberFormat="1" applyFont="1" applyFill="1" applyBorder="1" applyAlignment="1" applyProtection="1">
      <alignment horizontal="left" vertical="top" wrapText="1"/>
      <protection hidden="1"/>
    </xf>
    <xf numFmtId="3" fontId="3" fillId="0" borderId="10" xfId="67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hidden="1"/>
    </xf>
    <xf numFmtId="3" fontId="23" fillId="0" borderId="10" xfId="67" applyNumberFormat="1" applyFont="1" applyFill="1" applyBorder="1" applyAlignment="1">
      <alignment horizontal="center" vertical="center" wrapText="1"/>
      <protection/>
    </xf>
    <xf numFmtId="3" fontId="23" fillId="0" borderId="10" xfId="86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 applyProtection="1">
      <alignment horizontal="left" vertical="top" wrapText="1"/>
      <protection hidden="1"/>
    </xf>
    <xf numFmtId="164" fontId="23" fillId="0" borderId="10" xfId="86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top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166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7" fillId="0" borderId="10" xfId="86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3" fillId="0" borderId="10" xfId="67" applyFont="1" applyFill="1" applyBorder="1" applyAlignment="1">
      <alignment horizontal="left" vertical="center" wrapText="1"/>
      <protection/>
    </xf>
    <xf numFmtId="3" fontId="24" fillId="33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center"/>
    </xf>
    <xf numFmtId="3" fontId="3" fillId="0" borderId="10" xfId="86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67" applyFont="1" applyFill="1" applyBorder="1" applyAlignment="1">
      <alignment vertical="top" wrapText="1"/>
      <protection/>
    </xf>
    <xf numFmtId="0" fontId="3" fillId="34" borderId="10" xfId="67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/>
    </xf>
    <xf numFmtId="3" fontId="3" fillId="0" borderId="10" xfId="67" applyNumberFormat="1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top"/>
    </xf>
    <xf numFmtId="168" fontId="3" fillId="0" borderId="10" xfId="86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4" fillId="34" borderId="10" xfId="82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64" fontId="4" fillId="34" borderId="10" xfId="86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3" fillId="0" borderId="10" xfId="66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1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5 2" xfId="60"/>
    <cellStyle name="Обычный 2 6" xfId="61"/>
    <cellStyle name="Обычный 2 6 2" xfId="62"/>
    <cellStyle name="Обычный 2 7" xfId="63"/>
    <cellStyle name="Обычный 2 8" xfId="64"/>
    <cellStyle name="Обычный 2 9" xfId="65"/>
    <cellStyle name="Обычный 3" xfId="66"/>
    <cellStyle name="Обычный 3 2" xfId="67"/>
    <cellStyle name="Обычный 3 2 2" xfId="68"/>
    <cellStyle name="Обычный 3 2 3" xfId="69"/>
    <cellStyle name="Обычный 4" xfId="70"/>
    <cellStyle name="Обычный 4 3" xfId="71"/>
    <cellStyle name="Обычный 5" xfId="72"/>
    <cellStyle name="Обычный 5 2" xfId="73"/>
    <cellStyle name="Обычный 6" xfId="74"/>
    <cellStyle name="Обычный 6 2" xfId="75"/>
    <cellStyle name="Обычный 8_Реестр бюджета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Экономическая_классиф" xfId="84"/>
    <cellStyle name="Тысячи_Экономическая_классиф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275</xdr:row>
      <xdr:rowOff>0</xdr:rowOff>
    </xdr:from>
    <xdr:ext cx="47625" cy="57150"/>
    <xdr:sp fLocksText="0">
      <xdr:nvSpPr>
        <xdr:cNvPr id="1" name="Text Box 5"/>
        <xdr:cNvSpPr txBox="1">
          <a:spLocks noChangeArrowheads="1"/>
        </xdr:cNvSpPr>
      </xdr:nvSpPr>
      <xdr:spPr>
        <a:xfrm>
          <a:off x="676275" y="5877591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2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3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4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57150"/>
    <xdr:sp fLocksText="0">
      <xdr:nvSpPr>
        <xdr:cNvPr id="5" name="Text Box 5"/>
        <xdr:cNvSpPr txBox="1">
          <a:spLocks noChangeArrowheads="1"/>
        </xdr:cNvSpPr>
      </xdr:nvSpPr>
      <xdr:spPr>
        <a:xfrm>
          <a:off x="695325" y="5877591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6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7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8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57150"/>
    <xdr:sp fLocksText="0">
      <xdr:nvSpPr>
        <xdr:cNvPr id="9" name="Text Box 5"/>
        <xdr:cNvSpPr txBox="1">
          <a:spLocks noChangeArrowheads="1"/>
        </xdr:cNvSpPr>
      </xdr:nvSpPr>
      <xdr:spPr>
        <a:xfrm>
          <a:off x="695325" y="5877591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10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11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12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57150"/>
    <xdr:sp fLocksText="0">
      <xdr:nvSpPr>
        <xdr:cNvPr id="13" name="Text Box 5"/>
        <xdr:cNvSpPr txBox="1">
          <a:spLocks noChangeArrowheads="1"/>
        </xdr:cNvSpPr>
      </xdr:nvSpPr>
      <xdr:spPr>
        <a:xfrm>
          <a:off x="676275" y="5877591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14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15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275</xdr:row>
      <xdr:rowOff>0</xdr:rowOff>
    </xdr:from>
    <xdr:ext cx="47625" cy="95250"/>
    <xdr:sp fLocksText="0">
      <xdr:nvSpPr>
        <xdr:cNvPr id="16" name="Text Box 5"/>
        <xdr:cNvSpPr txBox="1">
          <a:spLocks noChangeArrowheads="1"/>
        </xdr:cNvSpPr>
      </xdr:nvSpPr>
      <xdr:spPr>
        <a:xfrm>
          <a:off x="67627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57150"/>
    <xdr:sp fLocksText="0">
      <xdr:nvSpPr>
        <xdr:cNvPr id="17" name="Text Box 5"/>
        <xdr:cNvSpPr txBox="1">
          <a:spLocks noChangeArrowheads="1"/>
        </xdr:cNvSpPr>
      </xdr:nvSpPr>
      <xdr:spPr>
        <a:xfrm>
          <a:off x="695325" y="5877591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18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19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275</xdr:row>
      <xdr:rowOff>0</xdr:rowOff>
    </xdr:from>
    <xdr:ext cx="47625" cy="95250"/>
    <xdr:sp fLocksText="0">
      <xdr:nvSpPr>
        <xdr:cNvPr id="20" name="Text Box 5"/>
        <xdr:cNvSpPr txBox="1">
          <a:spLocks noChangeArrowheads="1"/>
        </xdr:cNvSpPr>
      </xdr:nvSpPr>
      <xdr:spPr>
        <a:xfrm>
          <a:off x="695325" y="587759175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57150"/>
    <xdr:sp fLocksText="0">
      <xdr:nvSpPr>
        <xdr:cNvPr id="21" name="Text Box 5"/>
        <xdr:cNvSpPr txBox="1">
          <a:spLocks noChangeArrowheads="1"/>
        </xdr:cNvSpPr>
      </xdr:nvSpPr>
      <xdr:spPr>
        <a:xfrm>
          <a:off x="676275" y="60001785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95250"/>
    <xdr:sp fLocksText="0">
      <xdr:nvSpPr>
        <xdr:cNvPr id="22" name="Text Box 5"/>
        <xdr:cNvSpPr txBox="1">
          <a:spLocks noChangeArrowheads="1"/>
        </xdr:cNvSpPr>
      </xdr:nvSpPr>
      <xdr:spPr>
        <a:xfrm>
          <a:off x="676275" y="6000178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104775"/>
    <xdr:sp fLocksText="0">
      <xdr:nvSpPr>
        <xdr:cNvPr id="23" name="Text Box 5"/>
        <xdr:cNvSpPr txBox="1">
          <a:spLocks noChangeArrowheads="1"/>
        </xdr:cNvSpPr>
      </xdr:nvSpPr>
      <xdr:spPr>
        <a:xfrm>
          <a:off x="67627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95250"/>
    <xdr:sp fLocksText="0">
      <xdr:nvSpPr>
        <xdr:cNvPr id="24" name="Text Box 5"/>
        <xdr:cNvSpPr txBox="1">
          <a:spLocks noChangeArrowheads="1"/>
        </xdr:cNvSpPr>
      </xdr:nvSpPr>
      <xdr:spPr>
        <a:xfrm>
          <a:off x="676275" y="6000178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47625"/>
    <xdr:sp fLocksText="0">
      <xdr:nvSpPr>
        <xdr:cNvPr id="25" name="Text Box 5"/>
        <xdr:cNvSpPr txBox="1">
          <a:spLocks noChangeArrowheads="1"/>
        </xdr:cNvSpPr>
      </xdr:nvSpPr>
      <xdr:spPr>
        <a:xfrm>
          <a:off x="695325" y="6000178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26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27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28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47625"/>
    <xdr:sp fLocksText="0">
      <xdr:nvSpPr>
        <xdr:cNvPr id="29" name="Text Box 5"/>
        <xdr:cNvSpPr txBox="1">
          <a:spLocks noChangeArrowheads="1"/>
        </xdr:cNvSpPr>
      </xdr:nvSpPr>
      <xdr:spPr>
        <a:xfrm>
          <a:off x="695325" y="6000178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30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31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32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57150"/>
    <xdr:sp fLocksText="0">
      <xdr:nvSpPr>
        <xdr:cNvPr id="33" name="Text Box 5"/>
        <xdr:cNvSpPr txBox="1">
          <a:spLocks noChangeArrowheads="1"/>
        </xdr:cNvSpPr>
      </xdr:nvSpPr>
      <xdr:spPr>
        <a:xfrm>
          <a:off x="676275" y="600017850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95250"/>
    <xdr:sp fLocksText="0">
      <xdr:nvSpPr>
        <xdr:cNvPr id="34" name="Text Box 5"/>
        <xdr:cNvSpPr txBox="1">
          <a:spLocks noChangeArrowheads="1"/>
        </xdr:cNvSpPr>
      </xdr:nvSpPr>
      <xdr:spPr>
        <a:xfrm>
          <a:off x="676275" y="6000178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104775"/>
    <xdr:sp fLocksText="0">
      <xdr:nvSpPr>
        <xdr:cNvPr id="35" name="Text Box 5"/>
        <xdr:cNvSpPr txBox="1">
          <a:spLocks noChangeArrowheads="1"/>
        </xdr:cNvSpPr>
      </xdr:nvSpPr>
      <xdr:spPr>
        <a:xfrm>
          <a:off x="67627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281</xdr:row>
      <xdr:rowOff>0</xdr:rowOff>
    </xdr:from>
    <xdr:ext cx="47625" cy="95250"/>
    <xdr:sp fLocksText="0">
      <xdr:nvSpPr>
        <xdr:cNvPr id="36" name="Text Box 5"/>
        <xdr:cNvSpPr txBox="1">
          <a:spLocks noChangeArrowheads="1"/>
        </xdr:cNvSpPr>
      </xdr:nvSpPr>
      <xdr:spPr>
        <a:xfrm>
          <a:off x="676275" y="6000178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47625"/>
    <xdr:sp fLocksText="0">
      <xdr:nvSpPr>
        <xdr:cNvPr id="37" name="Text Box 5"/>
        <xdr:cNvSpPr txBox="1">
          <a:spLocks noChangeArrowheads="1"/>
        </xdr:cNvSpPr>
      </xdr:nvSpPr>
      <xdr:spPr>
        <a:xfrm>
          <a:off x="695325" y="6000178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38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39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695325</xdr:colOff>
      <xdr:row>281</xdr:row>
      <xdr:rowOff>0</xdr:rowOff>
    </xdr:from>
    <xdr:ext cx="47625" cy="104775"/>
    <xdr:sp fLocksText="0">
      <xdr:nvSpPr>
        <xdr:cNvPr id="40" name="Text Box 5"/>
        <xdr:cNvSpPr txBox="1">
          <a:spLocks noChangeArrowheads="1"/>
        </xdr:cNvSpPr>
      </xdr:nvSpPr>
      <xdr:spPr>
        <a:xfrm>
          <a:off x="695325" y="6000178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12</xdr:row>
      <xdr:rowOff>0</xdr:rowOff>
    </xdr:from>
    <xdr:ext cx="123825" cy="133350"/>
    <xdr:sp fLocksText="0">
      <xdr:nvSpPr>
        <xdr:cNvPr id="41" name="Text Box 5"/>
        <xdr:cNvSpPr txBox="1">
          <a:spLocks noChangeArrowheads="1"/>
        </xdr:cNvSpPr>
      </xdr:nvSpPr>
      <xdr:spPr>
        <a:xfrm>
          <a:off x="1447800" y="20088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12</xdr:row>
      <xdr:rowOff>0</xdr:rowOff>
    </xdr:from>
    <xdr:ext cx="123825" cy="133350"/>
    <xdr:sp fLocksText="0">
      <xdr:nvSpPr>
        <xdr:cNvPr id="42" name="Text Box 5"/>
        <xdr:cNvSpPr txBox="1">
          <a:spLocks noChangeArrowheads="1"/>
        </xdr:cNvSpPr>
      </xdr:nvSpPr>
      <xdr:spPr>
        <a:xfrm>
          <a:off x="1447800" y="20088225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128</xdr:row>
      <xdr:rowOff>0</xdr:rowOff>
    </xdr:from>
    <xdr:ext cx="161925" cy="1485900"/>
    <xdr:sp fLocksText="0">
      <xdr:nvSpPr>
        <xdr:cNvPr id="43" name="Text Box 5"/>
        <xdr:cNvSpPr txBox="1">
          <a:spLocks noChangeArrowheads="1"/>
        </xdr:cNvSpPr>
      </xdr:nvSpPr>
      <xdr:spPr>
        <a:xfrm>
          <a:off x="1400175" y="274758150"/>
          <a:ext cx="161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4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5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6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7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8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49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0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1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2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3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4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5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6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7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8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59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76200"/>
    <xdr:sp fLocksText="0">
      <xdr:nvSpPr>
        <xdr:cNvPr id="60" name="Text Box 5"/>
        <xdr:cNvSpPr txBox="1">
          <a:spLocks noChangeArrowheads="1"/>
        </xdr:cNvSpPr>
      </xdr:nvSpPr>
      <xdr:spPr>
        <a:xfrm>
          <a:off x="1447800" y="4525422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76200"/>
    <xdr:sp fLocksText="0">
      <xdr:nvSpPr>
        <xdr:cNvPr id="61" name="Text Box 5"/>
        <xdr:cNvSpPr txBox="1">
          <a:spLocks noChangeArrowheads="1"/>
        </xdr:cNvSpPr>
      </xdr:nvSpPr>
      <xdr:spPr>
        <a:xfrm>
          <a:off x="1447800" y="4525422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95250"/>
    <xdr:sp fLocksText="0">
      <xdr:nvSpPr>
        <xdr:cNvPr id="62" name="Text Box 5"/>
        <xdr:cNvSpPr txBox="1">
          <a:spLocks noChangeArrowheads="1"/>
        </xdr:cNvSpPr>
      </xdr:nvSpPr>
      <xdr:spPr>
        <a:xfrm>
          <a:off x="1447800" y="452542275"/>
          <a:ext cx="1238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76200"/>
    <xdr:sp fLocksText="0">
      <xdr:nvSpPr>
        <xdr:cNvPr id="63" name="Text Box 5"/>
        <xdr:cNvSpPr txBox="1">
          <a:spLocks noChangeArrowheads="1"/>
        </xdr:cNvSpPr>
      </xdr:nvSpPr>
      <xdr:spPr>
        <a:xfrm>
          <a:off x="1447800" y="4525422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4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5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6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7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8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69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0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1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2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3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4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5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6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7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8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76200"/>
    <xdr:sp fLocksText="0">
      <xdr:nvSpPr>
        <xdr:cNvPr id="79" name="Text Box 5"/>
        <xdr:cNvSpPr txBox="1">
          <a:spLocks noChangeArrowheads="1"/>
        </xdr:cNvSpPr>
      </xdr:nvSpPr>
      <xdr:spPr>
        <a:xfrm>
          <a:off x="781050" y="452542275"/>
          <a:ext cx="381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76200"/>
    <xdr:sp fLocksText="0">
      <xdr:nvSpPr>
        <xdr:cNvPr id="80" name="Text Box 5"/>
        <xdr:cNvSpPr txBox="1">
          <a:spLocks noChangeArrowheads="1"/>
        </xdr:cNvSpPr>
      </xdr:nvSpPr>
      <xdr:spPr>
        <a:xfrm>
          <a:off x="1447800" y="4525422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199</xdr:row>
      <xdr:rowOff>0</xdr:rowOff>
    </xdr:from>
    <xdr:ext cx="123825" cy="76200"/>
    <xdr:sp fLocksText="0">
      <xdr:nvSpPr>
        <xdr:cNvPr id="81" name="Text Box 5"/>
        <xdr:cNvSpPr txBox="1">
          <a:spLocks noChangeArrowheads="1"/>
        </xdr:cNvSpPr>
      </xdr:nvSpPr>
      <xdr:spPr>
        <a:xfrm>
          <a:off x="1447800" y="4525422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2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3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4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5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6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7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8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89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0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1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2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3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4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5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6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97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260</xdr:row>
      <xdr:rowOff>0</xdr:rowOff>
    </xdr:from>
    <xdr:ext cx="123825" cy="66675"/>
    <xdr:sp fLocksText="0">
      <xdr:nvSpPr>
        <xdr:cNvPr id="98" name="Text Box 5"/>
        <xdr:cNvSpPr txBox="1">
          <a:spLocks noChangeArrowheads="1"/>
        </xdr:cNvSpPr>
      </xdr:nvSpPr>
      <xdr:spPr>
        <a:xfrm>
          <a:off x="1447800" y="56802337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260</xdr:row>
      <xdr:rowOff>0</xdr:rowOff>
    </xdr:from>
    <xdr:ext cx="123825" cy="66675"/>
    <xdr:sp fLocksText="0">
      <xdr:nvSpPr>
        <xdr:cNvPr id="99" name="Text Box 5"/>
        <xdr:cNvSpPr txBox="1">
          <a:spLocks noChangeArrowheads="1"/>
        </xdr:cNvSpPr>
      </xdr:nvSpPr>
      <xdr:spPr>
        <a:xfrm>
          <a:off x="1447800" y="568023375"/>
          <a:ext cx="123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0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1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2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3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4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5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6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7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8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09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0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1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2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3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4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260</xdr:row>
      <xdr:rowOff>0</xdr:rowOff>
    </xdr:from>
    <xdr:ext cx="38100" cy="66675"/>
    <xdr:sp fLocksText="0">
      <xdr:nvSpPr>
        <xdr:cNvPr id="115" name="Text Box 5"/>
        <xdr:cNvSpPr txBox="1">
          <a:spLocks noChangeArrowheads="1"/>
        </xdr:cNvSpPr>
      </xdr:nvSpPr>
      <xdr:spPr>
        <a:xfrm>
          <a:off x="781050" y="56802337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638175</xdr:colOff>
      <xdr:row>260</xdr:row>
      <xdr:rowOff>0</xdr:rowOff>
    </xdr:from>
    <xdr:ext cx="142875" cy="66675"/>
    <xdr:sp fLocksText="0">
      <xdr:nvSpPr>
        <xdr:cNvPr id="116" name="Text Box 5"/>
        <xdr:cNvSpPr txBox="1">
          <a:spLocks noChangeArrowheads="1"/>
        </xdr:cNvSpPr>
      </xdr:nvSpPr>
      <xdr:spPr>
        <a:xfrm>
          <a:off x="1419225" y="5680233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638175</xdr:colOff>
      <xdr:row>260</xdr:row>
      <xdr:rowOff>0</xdr:rowOff>
    </xdr:from>
    <xdr:ext cx="142875" cy="66675"/>
    <xdr:sp fLocksText="0">
      <xdr:nvSpPr>
        <xdr:cNvPr id="117" name="Text Box 5"/>
        <xdr:cNvSpPr txBox="1">
          <a:spLocks noChangeArrowheads="1"/>
        </xdr:cNvSpPr>
      </xdr:nvSpPr>
      <xdr:spPr>
        <a:xfrm>
          <a:off x="1419225" y="568023375"/>
          <a:ext cx="1428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121</xdr:row>
      <xdr:rowOff>0</xdr:rowOff>
    </xdr:from>
    <xdr:ext cx="161925" cy="29384625"/>
    <xdr:sp fLocksText="0">
      <xdr:nvSpPr>
        <xdr:cNvPr id="118" name="Text Box 5"/>
        <xdr:cNvSpPr txBox="1">
          <a:spLocks noChangeArrowheads="1"/>
        </xdr:cNvSpPr>
      </xdr:nvSpPr>
      <xdr:spPr>
        <a:xfrm>
          <a:off x="1400175" y="257241675"/>
          <a:ext cx="161925" cy="2938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45</xdr:row>
      <xdr:rowOff>0</xdr:rowOff>
    </xdr:from>
    <xdr:ext cx="123825" cy="304133250"/>
    <xdr:sp fLocksText="0">
      <xdr:nvSpPr>
        <xdr:cNvPr id="119" name="Text Box 5"/>
        <xdr:cNvSpPr txBox="1">
          <a:spLocks noChangeArrowheads="1"/>
        </xdr:cNvSpPr>
      </xdr:nvSpPr>
      <xdr:spPr>
        <a:xfrm>
          <a:off x="1447800" y="102336600"/>
          <a:ext cx="123825" cy="3041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666750</xdr:colOff>
      <xdr:row>45</xdr:row>
      <xdr:rowOff>0</xdr:rowOff>
    </xdr:from>
    <xdr:ext cx="123825" cy="304133250"/>
    <xdr:sp fLocksText="0">
      <xdr:nvSpPr>
        <xdr:cNvPr id="120" name="Text Box 5"/>
        <xdr:cNvSpPr txBox="1">
          <a:spLocks noChangeArrowheads="1"/>
        </xdr:cNvSpPr>
      </xdr:nvSpPr>
      <xdr:spPr>
        <a:xfrm>
          <a:off x="1447800" y="102336600"/>
          <a:ext cx="123825" cy="3041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134</xdr:row>
      <xdr:rowOff>0</xdr:rowOff>
    </xdr:from>
    <xdr:ext cx="161925" cy="44091225"/>
    <xdr:sp fLocksText="0">
      <xdr:nvSpPr>
        <xdr:cNvPr id="121" name="Text Box 5"/>
        <xdr:cNvSpPr txBox="1">
          <a:spLocks noChangeArrowheads="1"/>
        </xdr:cNvSpPr>
      </xdr:nvSpPr>
      <xdr:spPr>
        <a:xfrm>
          <a:off x="1400175" y="288312225"/>
          <a:ext cx="161925" cy="4409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.%203%20&#1057;&#1091;&#1087;&#1077;&#1088;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1 (2)"/>
      <sheetName val="Лист 1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312"/>
  <sheetViews>
    <sheetView showZeros="0" tabSelected="1" view="pageBreakPreview" zoomScale="30" zoomScaleNormal="10" zoomScaleSheetLayoutView="30" zoomScalePageLayoutView="0" workbookViewId="0" topLeftCell="A1">
      <pane ySplit="4" topLeftCell="A181" activePane="bottomLeft" state="frozen"/>
      <selection pane="topLeft" activeCell="A1" sqref="A1"/>
      <selection pane="bottomLeft" activeCell="J184" sqref="J184"/>
    </sheetView>
  </sheetViews>
  <sheetFormatPr defaultColWidth="9.00390625" defaultRowHeight="12.75"/>
  <cols>
    <col min="1" max="1" width="10.25390625" style="1" customWidth="1"/>
    <col min="2" max="2" width="114.375" style="2" customWidth="1"/>
    <col min="3" max="3" width="37.625" style="166" hidden="1" customWidth="1"/>
    <col min="4" max="4" width="31.75390625" style="4" customWidth="1"/>
    <col min="5" max="5" width="31.00390625" style="4" customWidth="1"/>
    <col min="6" max="6" width="37.875" style="6" customWidth="1"/>
    <col min="7" max="7" width="31.75390625" style="6" customWidth="1"/>
    <col min="8" max="8" width="32.875" style="5" customWidth="1"/>
    <col min="9" max="9" width="31.75390625" style="5" customWidth="1"/>
    <col min="10" max="10" width="171.75390625" style="167" customWidth="1"/>
    <col min="11" max="11" width="11.75390625" style="8" bestFit="1" customWidth="1"/>
    <col min="12" max="16384" width="9.125" style="8" customWidth="1"/>
  </cols>
  <sheetData>
    <row r="1" spans="3:10" ht="54" customHeight="1">
      <c r="C1" s="3"/>
      <c r="J1" s="7" t="s">
        <v>0</v>
      </c>
    </row>
    <row r="2" spans="1:10" ht="85.5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45.75" customHeight="1">
      <c r="A3" s="9"/>
      <c r="B3" s="10"/>
      <c r="C3" s="11"/>
      <c r="D3" s="12"/>
      <c r="E3" s="12"/>
      <c r="F3" s="14"/>
      <c r="G3" s="14"/>
      <c r="H3" s="13"/>
      <c r="I3" s="13"/>
      <c r="J3" s="7" t="s">
        <v>2</v>
      </c>
    </row>
    <row r="4" spans="1:10" s="21" customFormat="1" ht="168.75" customHeight="1">
      <c r="A4" s="15" t="s">
        <v>3</v>
      </c>
      <c r="B4" s="16" t="s">
        <v>4</v>
      </c>
      <c r="C4" s="17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  <c r="I4" s="19" t="s">
        <v>11</v>
      </c>
      <c r="J4" s="20" t="s">
        <v>12</v>
      </c>
    </row>
    <row r="5" spans="1:10" s="24" customFormat="1" ht="39" customHeight="1">
      <c r="A5" s="22">
        <v>1</v>
      </c>
      <c r="B5" s="22">
        <v>2</v>
      </c>
      <c r="C5" s="23"/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ht="81" customHeight="1">
      <c r="A6" s="169" t="s">
        <v>13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267.75">
      <c r="A7" s="25">
        <v>1</v>
      </c>
      <c r="B7" s="26" t="s">
        <v>14</v>
      </c>
      <c r="C7" s="27">
        <v>632</v>
      </c>
      <c r="D7" s="28">
        <v>2119.3</v>
      </c>
      <c r="E7" s="28"/>
      <c r="F7" s="28"/>
      <c r="G7" s="28"/>
      <c r="H7" s="30"/>
      <c r="I7" s="30"/>
      <c r="J7" s="170" t="s">
        <v>15</v>
      </c>
    </row>
    <row r="8" spans="1:10" ht="267.75">
      <c r="A8" s="25">
        <v>2</v>
      </c>
      <c r="B8" s="26" t="s">
        <v>16</v>
      </c>
      <c r="C8" s="27">
        <v>521</v>
      </c>
      <c r="D8" s="28"/>
      <c r="E8" s="28">
        <v>2119.3</v>
      </c>
      <c r="F8" s="28"/>
      <c r="G8" s="28"/>
      <c r="H8" s="30"/>
      <c r="I8" s="30"/>
      <c r="J8" s="170"/>
    </row>
    <row r="9" spans="1:10" ht="37.5">
      <c r="A9" s="171" t="s">
        <v>17</v>
      </c>
      <c r="B9" s="171"/>
      <c r="C9" s="31"/>
      <c r="D9" s="32">
        <f aca="true" t="shared" si="0" ref="D9:I9">SUM(D7:D8)</f>
        <v>2119.3</v>
      </c>
      <c r="E9" s="32">
        <f t="shared" si="0"/>
        <v>2119.3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/>
    </row>
    <row r="10" spans="1:10" ht="37.5" customHeight="1">
      <c r="A10" s="169" t="s">
        <v>18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s="40" customFormat="1" ht="229.5">
      <c r="A11" s="33">
        <v>1</v>
      </c>
      <c r="B11" s="34" t="s">
        <v>19</v>
      </c>
      <c r="C11" s="35"/>
      <c r="D11" s="36"/>
      <c r="E11" s="36">
        <v>50000</v>
      </c>
      <c r="F11" s="38"/>
      <c r="G11" s="38"/>
      <c r="H11" s="38"/>
      <c r="I11" s="38"/>
      <c r="J11" s="39" t="s">
        <v>20</v>
      </c>
    </row>
    <row r="12" spans="1:10" s="40" customFormat="1" ht="267.75" customHeight="1">
      <c r="A12" s="33">
        <v>2</v>
      </c>
      <c r="B12" s="41" t="s">
        <v>21</v>
      </c>
      <c r="C12" s="35"/>
      <c r="D12" s="36"/>
      <c r="E12" s="36">
        <v>55000</v>
      </c>
      <c r="F12" s="38"/>
      <c r="G12" s="38"/>
      <c r="H12" s="38"/>
      <c r="I12" s="38"/>
      <c r="J12" s="41" t="s">
        <v>22</v>
      </c>
    </row>
    <row r="13" spans="1:10" s="46" customFormat="1" ht="306" customHeight="1">
      <c r="A13" s="33">
        <v>3</v>
      </c>
      <c r="B13" s="42" t="s">
        <v>23</v>
      </c>
      <c r="C13" s="43"/>
      <c r="D13" s="44"/>
      <c r="E13" s="44">
        <v>15000</v>
      </c>
      <c r="F13" s="44"/>
      <c r="G13" s="44"/>
      <c r="H13" s="44"/>
      <c r="I13" s="44"/>
      <c r="J13" s="45" t="s">
        <v>24</v>
      </c>
    </row>
    <row r="14" spans="1:10" s="46" customFormat="1" ht="409.5">
      <c r="A14" s="33">
        <v>4</v>
      </c>
      <c r="B14" s="47" t="s">
        <v>25</v>
      </c>
      <c r="C14" s="43"/>
      <c r="D14" s="36"/>
      <c r="E14" s="44">
        <v>42000</v>
      </c>
      <c r="F14" s="38"/>
      <c r="G14" s="38"/>
      <c r="H14" s="38"/>
      <c r="I14" s="38"/>
      <c r="J14" s="48" t="s">
        <v>26</v>
      </c>
    </row>
    <row r="15" spans="1:10" s="46" customFormat="1" ht="409.5" customHeight="1">
      <c r="A15" s="33">
        <v>5</v>
      </c>
      <c r="B15" s="42" t="s">
        <v>27</v>
      </c>
      <c r="C15" s="43"/>
      <c r="D15" s="36"/>
      <c r="E15" s="36">
        <v>4213</v>
      </c>
      <c r="F15" s="36"/>
      <c r="G15" s="36"/>
      <c r="H15" s="36"/>
      <c r="I15" s="36"/>
      <c r="J15" s="50" t="s">
        <v>28</v>
      </c>
    </row>
    <row r="16" spans="1:10" s="40" customFormat="1" ht="37.5" customHeight="1">
      <c r="A16" s="172" t="s">
        <v>17</v>
      </c>
      <c r="B16" s="172"/>
      <c r="C16" s="35"/>
      <c r="D16" s="51">
        <f aca="true" t="shared" si="1" ref="D16:I16">SUM(D11:D15)</f>
        <v>0</v>
      </c>
      <c r="E16" s="51">
        <f t="shared" si="1"/>
        <v>166213</v>
      </c>
      <c r="F16" s="51">
        <f t="shared" si="1"/>
        <v>0</v>
      </c>
      <c r="G16" s="51">
        <f t="shared" si="1"/>
        <v>0</v>
      </c>
      <c r="H16" s="51">
        <f t="shared" si="1"/>
        <v>0</v>
      </c>
      <c r="I16" s="51">
        <f t="shared" si="1"/>
        <v>0</v>
      </c>
      <c r="J16" s="51"/>
    </row>
    <row r="17" spans="1:10" ht="43.5" customHeight="1">
      <c r="A17" s="169" t="s">
        <v>29</v>
      </c>
      <c r="B17" s="169"/>
      <c r="C17" s="169"/>
      <c r="D17" s="169"/>
      <c r="E17" s="169"/>
      <c r="F17" s="169"/>
      <c r="G17" s="169"/>
      <c r="H17" s="169"/>
      <c r="I17" s="169"/>
      <c r="J17" s="169"/>
    </row>
    <row r="18" spans="1:10" ht="173.25" customHeight="1">
      <c r="A18" s="25">
        <v>1</v>
      </c>
      <c r="B18" s="26" t="s">
        <v>30</v>
      </c>
      <c r="C18" s="52" t="s">
        <v>31</v>
      </c>
      <c r="D18" s="28">
        <v>17081.608</v>
      </c>
      <c r="E18" s="28"/>
      <c r="F18" s="28">
        <v>17094.82142</v>
      </c>
      <c r="G18" s="28"/>
      <c r="H18" s="30">
        <v>17108.56442</v>
      </c>
      <c r="I18" s="30"/>
      <c r="J18" s="170" t="s">
        <v>32</v>
      </c>
    </row>
    <row r="19" spans="1:10" ht="177" customHeight="1">
      <c r="A19" s="25">
        <v>2</v>
      </c>
      <c r="B19" s="26" t="s">
        <v>33</v>
      </c>
      <c r="C19" s="52" t="s">
        <v>34</v>
      </c>
      <c r="D19" s="28">
        <v>44061.204</v>
      </c>
      <c r="E19" s="28"/>
      <c r="F19" s="28">
        <v>44088.592</v>
      </c>
      <c r="G19" s="28"/>
      <c r="H19" s="30">
        <v>44117.148</v>
      </c>
      <c r="I19" s="30"/>
      <c r="J19" s="170"/>
    </row>
    <row r="20" spans="1:10" ht="179.25" customHeight="1">
      <c r="A20" s="25">
        <v>3</v>
      </c>
      <c r="B20" s="26" t="s">
        <v>35</v>
      </c>
      <c r="C20" s="52" t="s">
        <v>31</v>
      </c>
      <c r="D20" s="28"/>
      <c r="E20" s="28">
        <v>17081.608</v>
      </c>
      <c r="F20" s="28"/>
      <c r="G20" s="28">
        <v>17094.82142</v>
      </c>
      <c r="H20" s="30"/>
      <c r="I20" s="30">
        <v>17108.56442</v>
      </c>
      <c r="J20" s="170"/>
    </row>
    <row r="21" spans="1:10" ht="164.25" customHeight="1">
      <c r="A21" s="25">
        <v>4</v>
      </c>
      <c r="B21" s="26" t="s">
        <v>36</v>
      </c>
      <c r="C21" s="52" t="s">
        <v>34</v>
      </c>
      <c r="D21" s="28"/>
      <c r="E21" s="28">
        <v>44061.204</v>
      </c>
      <c r="F21" s="28"/>
      <c r="G21" s="28">
        <v>44088.592</v>
      </c>
      <c r="H21" s="30"/>
      <c r="I21" s="30">
        <v>44117.148</v>
      </c>
      <c r="J21" s="170"/>
    </row>
    <row r="22" spans="1:10" ht="129.75" customHeight="1">
      <c r="A22" s="25">
        <v>5</v>
      </c>
      <c r="B22" s="26" t="s">
        <v>37</v>
      </c>
      <c r="C22" s="52" t="s">
        <v>38</v>
      </c>
      <c r="D22" s="28">
        <v>104147.608</v>
      </c>
      <c r="E22" s="28"/>
      <c r="F22" s="28">
        <v>104147.608</v>
      </c>
      <c r="G22" s="28"/>
      <c r="H22" s="30">
        <v>104147.608</v>
      </c>
      <c r="I22" s="30"/>
      <c r="J22" s="170"/>
    </row>
    <row r="23" spans="1:10" ht="134.25" customHeight="1">
      <c r="A23" s="25">
        <v>6</v>
      </c>
      <c r="B23" s="26" t="s">
        <v>39</v>
      </c>
      <c r="C23" s="52" t="s">
        <v>38</v>
      </c>
      <c r="D23" s="28"/>
      <c r="E23" s="28">
        <v>104147.608</v>
      </c>
      <c r="F23" s="28"/>
      <c r="G23" s="28">
        <v>104147.608</v>
      </c>
      <c r="H23" s="30"/>
      <c r="I23" s="30">
        <v>104147.608</v>
      </c>
      <c r="J23" s="170"/>
    </row>
    <row r="24" spans="1:10" ht="114.75">
      <c r="A24" s="25">
        <v>7</v>
      </c>
      <c r="B24" s="26" t="s">
        <v>40</v>
      </c>
      <c r="C24" s="52"/>
      <c r="D24" s="28"/>
      <c r="E24" s="28">
        <v>70000</v>
      </c>
      <c r="F24" s="28"/>
      <c r="G24" s="28"/>
      <c r="H24" s="30"/>
      <c r="I24" s="30"/>
      <c r="J24" s="26" t="s">
        <v>41</v>
      </c>
    </row>
    <row r="25" spans="1:10" ht="37.5">
      <c r="A25" s="171" t="s">
        <v>17</v>
      </c>
      <c r="B25" s="171"/>
      <c r="C25" s="31"/>
      <c r="D25" s="32">
        <f aca="true" t="shared" si="2" ref="D25:I25">SUM(D18:D24)</f>
        <v>165290.41999999998</v>
      </c>
      <c r="E25" s="32">
        <f t="shared" si="2"/>
        <v>235290.41999999998</v>
      </c>
      <c r="F25" s="32">
        <f t="shared" si="2"/>
        <v>165331.02142</v>
      </c>
      <c r="G25" s="32">
        <f t="shared" si="2"/>
        <v>165331.02142</v>
      </c>
      <c r="H25" s="32">
        <f t="shared" si="2"/>
        <v>165373.32042</v>
      </c>
      <c r="I25" s="32">
        <f t="shared" si="2"/>
        <v>165373.32042</v>
      </c>
      <c r="J25" s="32"/>
    </row>
    <row r="26" spans="1:10" ht="63" customHeight="1">
      <c r="A26" s="169" t="s">
        <v>42</v>
      </c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ht="76.5">
      <c r="A27" s="173">
        <v>1</v>
      </c>
      <c r="B27" s="53" t="s">
        <v>43</v>
      </c>
      <c r="C27" s="27">
        <v>244</v>
      </c>
      <c r="D27" s="28">
        <v>100</v>
      </c>
      <c r="E27" s="28"/>
      <c r="F27" s="28"/>
      <c r="G27" s="28"/>
      <c r="H27" s="30"/>
      <c r="I27" s="30"/>
      <c r="J27" s="170" t="s">
        <v>44</v>
      </c>
    </row>
    <row r="28" spans="1:10" ht="75.75">
      <c r="A28" s="173"/>
      <c r="B28" s="53" t="s">
        <v>45</v>
      </c>
      <c r="C28" s="27">
        <v>244</v>
      </c>
      <c r="D28" s="28"/>
      <c r="E28" s="28">
        <v>100</v>
      </c>
      <c r="F28" s="28"/>
      <c r="G28" s="28"/>
      <c r="H28" s="30"/>
      <c r="I28" s="30"/>
      <c r="J28" s="170"/>
    </row>
    <row r="29" spans="1:10" ht="229.5">
      <c r="A29" s="25">
        <v>2</v>
      </c>
      <c r="B29" s="53" t="s">
        <v>46</v>
      </c>
      <c r="C29" s="27">
        <v>540</v>
      </c>
      <c r="D29" s="28">
        <v>30.8368</v>
      </c>
      <c r="E29" s="28"/>
      <c r="F29" s="28"/>
      <c r="G29" s="28"/>
      <c r="H29" s="30"/>
      <c r="I29" s="30"/>
      <c r="J29" s="170" t="s">
        <v>44</v>
      </c>
    </row>
    <row r="30" spans="1:10" ht="283.5" customHeight="1">
      <c r="A30" s="25">
        <v>3</v>
      </c>
      <c r="B30" s="53" t="s">
        <v>47</v>
      </c>
      <c r="C30" s="27">
        <v>811</v>
      </c>
      <c r="D30" s="28"/>
      <c r="E30" s="28">
        <v>30.836</v>
      </c>
      <c r="F30" s="28"/>
      <c r="G30" s="28"/>
      <c r="H30" s="30"/>
      <c r="I30" s="30"/>
      <c r="J30" s="170"/>
    </row>
    <row r="31" spans="1:10" ht="231" customHeight="1">
      <c r="A31" s="25">
        <v>4</v>
      </c>
      <c r="B31" s="53" t="s">
        <v>48</v>
      </c>
      <c r="C31" s="27"/>
      <c r="D31" s="28"/>
      <c r="E31" s="28">
        <v>429.9499999999971</v>
      </c>
      <c r="F31" s="28"/>
      <c r="G31" s="28"/>
      <c r="H31" s="30"/>
      <c r="I31" s="30"/>
      <c r="J31" s="174" t="s">
        <v>49</v>
      </c>
    </row>
    <row r="32" spans="1:10" ht="157.5" customHeight="1">
      <c r="A32" s="25">
        <v>5</v>
      </c>
      <c r="B32" s="53" t="s">
        <v>50</v>
      </c>
      <c r="C32" s="27"/>
      <c r="D32" s="28"/>
      <c r="E32" s="28">
        <v>4660.379999999997</v>
      </c>
      <c r="F32" s="28"/>
      <c r="G32" s="28"/>
      <c r="H32" s="30"/>
      <c r="I32" s="30"/>
      <c r="J32" s="174"/>
    </row>
    <row r="33" spans="1:10" ht="114.75" customHeight="1">
      <c r="A33" s="25">
        <v>6</v>
      </c>
      <c r="B33" s="53" t="s">
        <v>51</v>
      </c>
      <c r="C33" s="27"/>
      <c r="D33" s="28"/>
      <c r="E33" s="28">
        <v>466.14000000000124</v>
      </c>
      <c r="F33" s="28"/>
      <c r="G33" s="28"/>
      <c r="H33" s="30"/>
      <c r="I33" s="30"/>
      <c r="J33" s="174"/>
    </row>
    <row r="34" spans="1:10" ht="76.5">
      <c r="A34" s="25">
        <v>7</v>
      </c>
      <c r="B34" s="53" t="s">
        <v>52</v>
      </c>
      <c r="C34" s="27"/>
      <c r="D34" s="28">
        <v>906.75</v>
      </c>
      <c r="E34" s="28"/>
      <c r="F34" s="28"/>
      <c r="G34" s="28"/>
      <c r="H34" s="30"/>
      <c r="I34" s="30"/>
      <c r="J34" s="174"/>
    </row>
    <row r="35" spans="1:10" ht="162" customHeight="1">
      <c r="A35" s="25">
        <v>8</v>
      </c>
      <c r="B35" s="53" t="s">
        <v>53</v>
      </c>
      <c r="C35" s="27"/>
      <c r="D35" s="28">
        <v>4649.720000000001</v>
      </c>
      <c r="E35" s="28"/>
      <c r="F35" s="28"/>
      <c r="G35" s="28"/>
      <c r="H35" s="30"/>
      <c r="I35" s="30"/>
      <c r="J35" s="174"/>
    </row>
    <row r="36" spans="1:10" s="58" customFormat="1" ht="382.5">
      <c r="A36" s="54">
        <v>9</v>
      </c>
      <c r="B36" s="55" t="s">
        <v>54</v>
      </c>
      <c r="C36" s="56"/>
      <c r="D36" s="36"/>
      <c r="E36" s="44">
        <v>17798.5</v>
      </c>
      <c r="F36" s="36"/>
      <c r="G36" s="36"/>
      <c r="H36" s="38"/>
      <c r="I36" s="38"/>
      <c r="J36" s="57" t="s">
        <v>55</v>
      </c>
    </row>
    <row r="37" spans="1:10" s="58" customFormat="1" ht="191.25">
      <c r="A37" s="54">
        <v>10</v>
      </c>
      <c r="B37" s="55" t="s">
        <v>56</v>
      </c>
      <c r="C37" s="56"/>
      <c r="D37" s="36"/>
      <c r="E37" s="44">
        <v>17000.3</v>
      </c>
      <c r="F37" s="36"/>
      <c r="G37" s="36"/>
      <c r="H37" s="38"/>
      <c r="I37" s="38"/>
      <c r="J37" s="55" t="s">
        <v>57</v>
      </c>
    </row>
    <row r="38" spans="1:10" s="58" customFormat="1" ht="409.5">
      <c r="A38" s="54">
        <v>11</v>
      </c>
      <c r="B38" s="55" t="s">
        <v>58</v>
      </c>
      <c r="C38" s="56"/>
      <c r="D38" s="36"/>
      <c r="E38" s="44">
        <v>18000</v>
      </c>
      <c r="F38" s="36"/>
      <c r="G38" s="36"/>
      <c r="H38" s="38"/>
      <c r="I38" s="38"/>
      <c r="J38" s="55" t="s">
        <v>59</v>
      </c>
    </row>
    <row r="39" spans="1:10" s="58" customFormat="1" ht="76.5">
      <c r="A39" s="54">
        <v>12</v>
      </c>
      <c r="B39" s="55" t="s">
        <v>60</v>
      </c>
      <c r="C39" s="56"/>
      <c r="D39" s="44">
        <v>71371</v>
      </c>
      <c r="E39" s="44"/>
      <c r="F39" s="36"/>
      <c r="G39" s="36"/>
      <c r="H39" s="38"/>
      <c r="I39" s="38"/>
      <c r="J39" s="59" t="s">
        <v>61</v>
      </c>
    </row>
    <row r="40" spans="1:10" s="58" customFormat="1" ht="409.5">
      <c r="A40" s="54">
        <v>13</v>
      </c>
      <c r="B40" s="60" t="s">
        <v>62</v>
      </c>
      <c r="C40" s="56"/>
      <c r="D40" s="36"/>
      <c r="E40" s="44">
        <v>67500</v>
      </c>
      <c r="F40" s="36"/>
      <c r="G40" s="36"/>
      <c r="H40" s="38"/>
      <c r="I40" s="38"/>
      <c r="J40" s="55" t="s">
        <v>63</v>
      </c>
    </row>
    <row r="41" spans="1:10" s="58" customFormat="1" ht="379.5">
      <c r="A41" s="54">
        <v>14</v>
      </c>
      <c r="B41" s="60" t="s">
        <v>64</v>
      </c>
      <c r="C41" s="56"/>
      <c r="D41" s="36"/>
      <c r="E41" s="44">
        <v>5000</v>
      </c>
      <c r="F41" s="36"/>
      <c r="G41" s="36"/>
      <c r="H41" s="61"/>
      <c r="I41" s="38"/>
      <c r="J41" s="60" t="s">
        <v>65</v>
      </c>
    </row>
    <row r="42" spans="1:10" s="58" customFormat="1" ht="344.25">
      <c r="A42" s="54">
        <v>15</v>
      </c>
      <c r="B42" s="55" t="s">
        <v>66</v>
      </c>
      <c r="C42" s="56"/>
      <c r="D42" s="36"/>
      <c r="E42" s="44">
        <v>40</v>
      </c>
      <c r="F42" s="36"/>
      <c r="G42" s="36"/>
      <c r="H42" s="38"/>
      <c r="I42" s="38"/>
      <c r="J42" s="55" t="s">
        <v>67</v>
      </c>
    </row>
    <row r="43" spans="1:10" s="58" customFormat="1" ht="114.75">
      <c r="A43" s="54">
        <v>16</v>
      </c>
      <c r="B43" s="55" t="s">
        <v>68</v>
      </c>
      <c r="C43" s="56"/>
      <c r="D43" s="36"/>
      <c r="E43" s="37">
        <v>60000</v>
      </c>
      <c r="F43" s="36"/>
      <c r="G43" s="36"/>
      <c r="H43" s="38"/>
      <c r="I43" s="38"/>
      <c r="J43" s="48" t="s">
        <v>69</v>
      </c>
    </row>
    <row r="44" spans="1:10" s="65" customFormat="1" ht="153">
      <c r="A44" s="25">
        <v>17</v>
      </c>
      <c r="B44" s="62" t="s">
        <v>70</v>
      </c>
      <c r="C44" s="63"/>
      <c r="D44" s="28"/>
      <c r="E44" s="64">
        <v>254</v>
      </c>
      <c r="F44" s="28"/>
      <c r="G44" s="28"/>
      <c r="H44" s="30"/>
      <c r="I44" s="30"/>
      <c r="J44" s="26" t="s">
        <v>71</v>
      </c>
    </row>
    <row r="45" spans="1:10" s="66" customFormat="1" ht="229.5">
      <c r="A45" s="25">
        <v>18</v>
      </c>
      <c r="B45" s="62" t="s">
        <v>72</v>
      </c>
      <c r="C45" s="25"/>
      <c r="D45" s="28"/>
      <c r="E45" s="64">
        <v>740.81</v>
      </c>
      <c r="F45" s="28"/>
      <c r="G45" s="28"/>
      <c r="H45" s="30"/>
      <c r="I45" s="30"/>
      <c r="J45" s="26" t="s">
        <v>71</v>
      </c>
    </row>
    <row r="46" spans="1:10" ht="37.5">
      <c r="A46" s="171" t="s">
        <v>17</v>
      </c>
      <c r="B46" s="171"/>
      <c r="C46" s="67"/>
      <c r="D46" s="32">
        <f aca="true" t="shared" si="3" ref="D46:I46">SUM(D27:D45)</f>
        <v>77058.3068</v>
      </c>
      <c r="E46" s="32">
        <f t="shared" si="3"/>
        <v>192020.916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/>
    </row>
    <row r="47" spans="1:10" ht="58.5" customHeight="1">
      <c r="A47" s="169" t="s">
        <v>73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229.5">
      <c r="A48" s="25">
        <v>1</v>
      </c>
      <c r="B48" s="26" t="s">
        <v>74</v>
      </c>
      <c r="C48" s="27">
        <v>521</v>
      </c>
      <c r="D48" s="28"/>
      <c r="E48" s="28"/>
      <c r="F48" s="28"/>
      <c r="G48" s="28">
        <v>3707.11</v>
      </c>
      <c r="H48" s="30"/>
      <c r="I48" s="30">
        <v>4963.8</v>
      </c>
      <c r="J48" s="170" t="s">
        <v>75</v>
      </c>
    </row>
    <row r="49" spans="1:10" ht="191.25">
      <c r="A49" s="25">
        <v>2</v>
      </c>
      <c r="B49" s="26" t="s">
        <v>76</v>
      </c>
      <c r="C49" s="27">
        <v>521</v>
      </c>
      <c r="D49" s="28"/>
      <c r="E49" s="28"/>
      <c r="F49" s="28"/>
      <c r="G49" s="28">
        <v>1588.8</v>
      </c>
      <c r="H49" s="30"/>
      <c r="I49" s="30">
        <v>2127.33</v>
      </c>
      <c r="J49" s="170"/>
    </row>
    <row r="50" spans="1:10" ht="222.75" customHeight="1">
      <c r="A50" s="25">
        <v>3</v>
      </c>
      <c r="B50" s="26" t="s">
        <v>77</v>
      </c>
      <c r="C50" s="27">
        <v>811</v>
      </c>
      <c r="D50" s="28">
        <v>80901.751</v>
      </c>
      <c r="E50" s="28"/>
      <c r="F50" s="28">
        <v>5295.91</v>
      </c>
      <c r="G50" s="28"/>
      <c r="H50" s="30">
        <v>7091.13</v>
      </c>
      <c r="I50" s="30"/>
      <c r="J50" s="53" t="s">
        <v>78</v>
      </c>
    </row>
    <row r="51" spans="1:10" ht="120.75" customHeight="1">
      <c r="A51" s="25">
        <v>4</v>
      </c>
      <c r="B51" s="26" t="s">
        <v>79</v>
      </c>
      <c r="C51" s="27">
        <v>522</v>
      </c>
      <c r="D51" s="28"/>
      <c r="E51" s="28"/>
      <c r="F51" s="28"/>
      <c r="G51" s="28"/>
      <c r="H51" s="30">
        <v>4526.96</v>
      </c>
      <c r="I51" s="30"/>
      <c r="J51" s="170" t="s">
        <v>44</v>
      </c>
    </row>
    <row r="52" spans="1:10" ht="117" customHeight="1">
      <c r="A52" s="25">
        <v>5</v>
      </c>
      <c r="B52" s="26" t="s">
        <v>80</v>
      </c>
      <c r="C52" s="27">
        <v>522</v>
      </c>
      <c r="D52" s="28"/>
      <c r="E52" s="28"/>
      <c r="F52" s="28"/>
      <c r="G52" s="28"/>
      <c r="H52" s="30"/>
      <c r="I52" s="30">
        <v>4526.96</v>
      </c>
      <c r="J52" s="170"/>
    </row>
    <row r="53" spans="1:10" ht="126.75" customHeight="1">
      <c r="A53" s="25">
        <v>6</v>
      </c>
      <c r="B53" s="26" t="s">
        <v>81</v>
      </c>
      <c r="C53" s="27">
        <v>522</v>
      </c>
      <c r="D53" s="28"/>
      <c r="E53" s="28"/>
      <c r="F53" s="28"/>
      <c r="G53" s="28"/>
      <c r="H53" s="30">
        <v>8407.2</v>
      </c>
      <c r="I53" s="30"/>
      <c r="J53" s="170" t="s">
        <v>44</v>
      </c>
    </row>
    <row r="54" spans="1:10" ht="113.25" customHeight="1">
      <c r="A54" s="25">
        <v>7</v>
      </c>
      <c r="B54" s="26" t="s">
        <v>82</v>
      </c>
      <c r="C54" s="27">
        <v>522</v>
      </c>
      <c r="D54" s="28"/>
      <c r="E54" s="28"/>
      <c r="F54" s="28"/>
      <c r="G54" s="28"/>
      <c r="H54" s="30"/>
      <c r="I54" s="30">
        <v>8407.2</v>
      </c>
      <c r="J54" s="170"/>
    </row>
    <row r="55" spans="1:10" ht="153">
      <c r="A55" s="68">
        <v>8</v>
      </c>
      <c r="B55" s="69" t="s">
        <v>83</v>
      </c>
      <c r="C55" s="70"/>
      <c r="D55" s="28"/>
      <c r="E55" s="28">
        <v>25750</v>
      </c>
      <c r="F55" s="28"/>
      <c r="G55" s="28"/>
      <c r="H55" s="30"/>
      <c r="I55" s="30"/>
      <c r="J55" s="175" t="s">
        <v>84</v>
      </c>
    </row>
    <row r="56" spans="1:10" ht="153">
      <c r="A56" s="68">
        <v>9</v>
      </c>
      <c r="B56" s="69" t="s">
        <v>85</v>
      </c>
      <c r="C56" s="70"/>
      <c r="D56" s="28"/>
      <c r="E56" s="28">
        <v>46700</v>
      </c>
      <c r="F56" s="28"/>
      <c r="G56" s="28"/>
      <c r="H56" s="30"/>
      <c r="I56" s="30"/>
      <c r="J56" s="176"/>
    </row>
    <row r="57" spans="1:10" ht="229.5">
      <c r="A57" s="68">
        <v>10</v>
      </c>
      <c r="B57" s="26" t="s">
        <v>86</v>
      </c>
      <c r="C57" s="70"/>
      <c r="D57" s="28"/>
      <c r="E57" s="28">
        <v>4380.18</v>
      </c>
      <c r="F57" s="28"/>
      <c r="G57" s="28"/>
      <c r="H57" s="30"/>
      <c r="I57" s="30"/>
      <c r="J57" s="26" t="s">
        <v>87</v>
      </c>
    </row>
    <row r="58" spans="1:10" ht="191.25">
      <c r="A58" s="68">
        <v>11</v>
      </c>
      <c r="B58" s="26" t="s">
        <v>88</v>
      </c>
      <c r="C58" s="70"/>
      <c r="D58" s="28"/>
      <c r="E58" s="28">
        <v>809.7</v>
      </c>
      <c r="F58" s="28"/>
      <c r="G58" s="28"/>
      <c r="H58" s="30"/>
      <c r="I58" s="30"/>
      <c r="J58" s="26" t="s">
        <v>89</v>
      </c>
    </row>
    <row r="59" spans="1:10" ht="168" customHeight="1">
      <c r="A59" s="68">
        <v>12</v>
      </c>
      <c r="B59" s="26" t="s">
        <v>90</v>
      </c>
      <c r="C59" s="70"/>
      <c r="D59" s="28"/>
      <c r="E59" s="28">
        <v>3261.871</v>
      </c>
      <c r="F59" s="28"/>
      <c r="G59" s="28"/>
      <c r="H59" s="30"/>
      <c r="I59" s="30"/>
      <c r="J59" s="53" t="s">
        <v>91</v>
      </c>
    </row>
    <row r="60" spans="1:10" s="66" customFormat="1" ht="153">
      <c r="A60" s="25">
        <v>13</v>
      </c>
      <c r="B60" s="71" t="s">
        <v>92</v>
      </c>
      <c r="C60" s="27"/>
      <c r="D60" s="28"/>
      <c r="E60" s="64">
        <v>2075.07119</v>
      </c>
      <c r="F60" s="28"/>
      <c r="G60" s="28"/>
      <c r="H60" s="30"/>
      <c r="I60" s="30"/>
      <c r="J60" s="53" t="s">
        <v>93</v>
      </c>
    </row>
    <row r="61" spans="1:10" s="66" customFormat="1" ht="153">
      <c r="A61" s="25">
        <v>14</v>
      </c>
      <c r="B61" s="71" t="s">
        <v>94</v>
      </c>
      <c r="C61" s="27"/>
      <c r="D61" s="28"/>
      <c r="E61" s="64">
        <v>815.99656</v>
      </c>
      <c r="F61" s="28"/>
      <c r="G61" s="28"/>
      <c r="H61" s="30"/>
      <c r="I61" s="30"/>
      <c r="J61" s="53" t="s">
        <v>95</v>
      </c>
    </row>
    <row r="62" spans="1:10" ht="36.75" customHeight="1">
      <c r="A62" s="16"/>
      <c r="B62" s="16" t="s">
        <v>96</v>
      </c>
      <c r="C62" s="31"/>
      <c r="D62" s="32">
        <f aca="true" t="shared" si="4" ref="D62:I62">SUM(D48:D61)</f>
        <v>80901.751</v>
      </c>
      <c r="E62" s="32">
        <f t="shared" si="4"/>
        <v>83792.81874999999</v>
      </c>
      <c r="F62" s="32">
        <f t="shared" si="4"/>
        <v>5295.91</v>
      </c>
      <c r="G62" s="32">
        <f t="shared" si="4"/>
        <v>5295.91</v>
      </c>
      <c r="H62" s="32">
        <f t="shared" si="4"/>
        <v>20025.29</v>
      </c>
      <c r="I62" s="32">
        <f t="shared" si="4"/>
        <v>20025.29</v>
      </c>
      <c r="J62" s="32"/>
    </row>
    <row r="63" spans="1:10" ht="37.5">
      <c r="A63" s="169" t="s">
        <v>97</v>
      </c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130.5" customHeight="1">
      <c r="A64" s="25">
        <v>1</v>
      </c>
      <c r="B64" s="170" t="s">
        <v>98</v>
      </c>
      <c r="C64" s="27">
        <v>611</v>
      </c>
      <c r="D64" s="28">
        <v>1920.83888</v>
      </c>
      <c r="E64" s="28"/>
      <c r="F64" s="28">
        <v>1274.43278</v>
      </c>
      <c r="G64" s="28"/>
      <c r="H64" s="28">
        <v>528.59307</v>
      </c>
      <c r="I64" s="28"/>
      <c r="J64" s="170" t="s">
        <v>44</v>
      </c>
    </row>
    <row r="65" spans="1:10" ht="132" customHeight="1">
      <c r="A65" s="25">
        <v>2</v>
      </c>
      <c r="B65" s="170"/>
      <c r="C65" s="27">
        <v>611</v>
      </c>
      <c r="D65" s="28"/>
      <c r="E65" s="28">
        <v>1920.83888</v>
      </c>
      <c r="F65" s="28"/>
      <c r="G65" s="28">
        <v>1274.43278</v>
      </c>
      <c r="H65" s="28"/>
      <c r="I65" s="28">
        <v>528.59307</v>
      </c>
      <c r="J65" s="170"/>
    </row>
    <row r="66" spans="1:10" ht="115.5" customHeight="1">
      <c r="A66" s="25">
        <v>3</v>
      </c>
      <c r="B66" s="170" t="s">
        <v>99</v>
      </c>
      <c r="C66" s="27">
        <v>612</v>
      </c>
      <c r="D66" s="28">
        <v>4000</v>
      </c>
      <c r="E66" s="28"/>
      <c r="F66" s="72"/>
      <c r="G66" s="72"/>
      <c r="H66" s="30"/>
      <c r="I66" s="30"/>
      <c r="J66" s="170" t="s">
        <v>100</v>
      </c>
    </row>
    <row r="67" spans="1:10" ht="140.25" customHeight="1">
      <c r="A67" s="25">
        <v>4</v>
      </c>
      <c r="B67" s="170"/>
      <c r="C67" s="27">
        <v>612</v>
      </c>
      <c r="D67" s="28"/>
      <c r="E67" s="28">
        <v>4000</v>
      </c>
      <c r="F67" s="29"/>
      <c r="G67" s="29"/>
      <c r="H67" s="30"/>
      <c r="I67" s="30"/>
      <c r="J67" s="170"/>
    </row>
    <row r="68" spans="1:10" ht="153">
      <c r="A68" s="25">
        <v>5</v>
      </c>
      <c r="B68" s="26" t="s">
        <v>101</v>
      </c>
      <c r="C68" s="27"/>
      <c r="D68" s="28"/>
      <c r="E68" s="28">
        <v>60000</v>
      </c>
      <c r="F68" s="29"/>
      <c r="G68" s="29"/>
      <c r="H68" s="30"/>
      <c r="I68" s="30"/>
      <c r="J68" s="73" t="s">
        <v>102</v>
      </c>
    </row>
    <row r="69" spans="1:10" ht="191.25">
      <c r="A69" s="25">
        <v>6</v>
      </c>
      <c r="B69" s="26" t="s">
        <v>103</v>
      </c>
      <c r="C69" s="27"/>
      <c r="D69" s="28"/>
      <c r="E69" s="28">
        <v>20000</v>
      </c>
      <c r="F69" s="29"/>
      <c r="G69" s="29"/>
      <c r="H69" s="30"/>
      <c r="I69" s="30"/>
      <c r="J69" s="73" t="s">
        <v>104</v>
      </c>
    </row>
    <row r="70" spans="1:10" s="58" customFormat="1" ht="306">
      <c r="A70" s="54">
        <v>7</v>
      </c>
      <c r="B70" s="74" t="s">
        <v>105</v>
      </c>
      <c r="C70" s="56"/>
      <c r="D70" s="36"/>
      <c r="E70" s="37">
        <v>1727.31</v>
      </c>
      <c r="F70" s="49"/>
      <c r="G70" s="49"/>
      <c r="H70" s="38"/>
      <c r="I70" s="38"/>
      <c r="J70" s="48" t="s">
        <v>106</v>
      </c>
    </row>
    <row r="71" spans="1:10" s="58" customFormat="1" ht="229.5">
      <c r="A71" s="54">
        <v>8</v>
      </c>
      <c r="B71" s="74" t="s">
        <v>107</v>
      </c>
      <c r="C71" s="56"/>
      <c r="D71" s="36"/>
      <c r="E71" s="37">
        <v>7105.859439999998</v>
      </c>
      <c r="F71" s="49"/>
      <c r="G71" s="49"/>
      <c r="H71" s="38"/>
      <c r="I71" s="38"/>
      <c r="J71" s="48" t="s">
        <v>108</v>
      </c>
    </row>
    <row r="72" spans="1:10" s="58" customFormat="1" ht="306">
      <c r="A72" s="54">
        <v>9</v>
      </c>
      <c r="B72" s="74" t="s">
        <v>109</v>
      </c>
      <c r="C72" s="56"/>
      <c r="D72" s="36"/>
      <c r="E72" s="37">
        <f>6583+2283.94+2131+2885.65209+4809.4</f>
        <v>18692.99209</v>
      </c>
      <c r="F72" s="49"/>
      <c r="G72" s="49"/>
      <c r="H72" s="38"/>
      <c r="I72" s="38"/>
      <c r="J72" s="48" t="s">
        <v>110</v>
      </c>
    </row>
    <row r="73" spans="1:10" s="58" customFormat="1" ht="191.25">
      <c r="A73" s="54">
        <v>10</v>
      </c>
      <c r="B73" s="74" t="s">
        <v>111</v>
      </c>
      <c r="C73" s="56"/>
      <c r="D73" s="36"/>
      <c r="E73" s="37">
        <v>3935.62239</v>
      </c>
      <c r="F73" s="49"/>
      <c r="G73" s="49"/>
      <c r="H73" s="38"/>
      <c r="I73" s="38"/>
      <c r="J73" s="75" t="s">
        <v>112</v>
      </c>
    </row>
    <row r="74" spans="1:10" s="58" customFormat="1" ht="191.25">
      <c r="A74" s="54">
        <v>11</v>
      </c>
      <c r="B74" s="74" t="s">
        <v>113</v>
      </c>
      <c r="C74" s="56"/>
      <c r="D74" s="36"/>
      <c r="E74" s="37">
        <v>1837.26648</v>
      </c>
      <c r="F74" s="49"/>
      <c r="G74" s="49"/>
      <c r="H74" s="38"/>
      <c r="I74" s="38"/>
      <c r="J74" s="75" t="s">
        <v>114</v>
      </c>
    </row>
    <row r="75" spans="1:10" s="66" customFormat="1" ht="114.75">
      <c r="A75" s="25">
        <v>12</v>
      </c>
      <c r="B75" s="62" t="s">
        <v>115</v>
      </c>
      <c r="C75" s="25"/>
      <c r="D75" s="28"/>
      <c r="E75" s="64">
        <v>85.712</v>
      </c>
      <c r="F75" s="29"/>
      <c r="G75" s="29"/>
      <c r="H75" s="30"/>
      <c r="I75" s="30"/>
      <c r="J75" s="71" t="s">
        <v>116</v>
      </c>
    </row>
    <row r="76" spans="1:10" s="66" customFormat="1" ht="229.5">
      <c r="A76" s="25">
        <v>13</v>
      </c>
      <c r="B76" s="62" t="s">
        <v>117</v>
      </c>
      <c r="C76" s="25"/>
      <c r="D76" s="28"/>
      <c r="E76" s="64">
        <v>10169.36737</v>
      </c>
      <c r="F76" s="29"/>
      <c r="G76" s="29"/>
      <c r="H76" s="30"/>
      <c r="I76" s="30"/>
      <c r="J76" s="71" t="s">
        <v>118</v>
      </c>
    </row>
    <row r="77" spans="1:10" s="66" customFormat="1" ht="191.25">
      <c r="A77" s="25">
        <v>14</v>
      </c>
      <c r="B77" s="62" t="s">
        <v>119</v>
      </c>
      <c r="C77" s="25"/>
      <c r="D77" s="28"/>
      <c r="E77" s="64">
        <v>1344.25875</v>
      </c>
      <c r="F77" s="29"/>
      <c r="G77" s="29"/>
      <c r="H77" s="30"/>
      <c r="I77" s="30"/>
      <c r="J77" s="71" t="s">
        <v>120</v>
      </c>
    </row>
    <row r="78" spans="1:10" s="65" customFormat="1" ht="229.5">
      <c r="A78" s="25">
        <v>15</v>
      </c>
      <c r="B78" s="62" t="s">
        <v>121</v>
      </c>
      <c r="C78" s="63"/>
      <c r="D78" s="28"/>
      <c r="E78" s="64">
        <v>848.56654</v>
      </c>
      <c r="F78" s="29"/>
      <c r="G78" s="29"/>
      <c r="H78" s="30"/>
      <c r="I78" s="30"/>
      <c r="J78" s="71" t="s">
        <v>122</v>
      </c>
    </row>
    <row r="79" spans="1:10" ht="37.5">
      <c r="A79" s="171" t="s">
        <v>17</v>
      </c>
      <c r="B79" s="171"/>
      <c r="C79" s="31"/>
      <c r="D79" s="32">
        <f aca="true" t="shared" si="5" ref="D79:I79">SUM(D64:D78)</f>
        <v>5920.83888</v>
      </c>
      <c r="E79" s="32">
        <f t="shared" si="5"/>
        <v>131667.79394</v>
      </c>
      <c r="F79" s="32">
        <f t="shared" si="5"/>
        <v>1274.43278</v>
      </c>
      <c r="G79" s="32">
        <f t="shared" si="5"/>
        <v>1274.43278</v>
      </c>
      <c r="H79" s="32">
        <f t="shared" si="5"/>
        <v>528.59307</v>
      </c>
      <c r="I79" s="32">
        <f t="shared" si="5"/>
        <v>528.59307</v>
      </c>
      <c r="J79" s="32"/>
    </row>
    <row r="80" spans="1:10" s="66" customFormat="1" ht="54.75" customHeight="1">
      <c r="A80" s="169" t="s">
        <v>123</v>
      </c>
      <c r="B80" s="169"/>
      <c r="C80" s="169"/>
      <c r="D80" s="169"/>
      <c r="E80" s="169"/>
      <c r="F80" s="169"/>
      <c r="G80" s="169"/>
      <c r="H80" s="169"/>
      <c r="I80" s="169"/>
      <c r="J80" s="169"/>
    </row>
    <row r="81" spans="1:10" s="66" customFormat="1" ht="65.25" customHeight="1">
      <c r="A81" s="76">
        <v>1</v>
      </c>
      <c r="B81" s="77" t="s">
        <v>124</v>
      </c>
      <c r="C81" s="78">
        <v>611</v>
      </c>
      <c r="D81" s="28"/>
      <c r="E81" s="28">
        <f>27972-93</f>
        <v>27879</v>
      </c>
      <c r="F81" s="28">
        <v>0</v>
      </c>
      <c r="G81" s="28">
        <v>0</v>
      </c>
      <c r="H81" s="30">
        <v>0</v>
      </c>
      <c r="I81" s="30">
        <v>0</v>
      </c>
      <c r="J81" s="177" t="s">
        <v>125</v>
      </c>
    </row>
    <row r="82" spans="1:10" s="66" customFormat="1" ht="93.75" customHeight="1">
      <c r="A82" s="76">
        <f>A81+1</f>
        <v>2</v>
      </c>
      <c r="B82" s="77" t="s">
        <v>126</v>
      </c>
      <c r="C82" s="79" t="s">
        <v>127</v>
      </c>
      <c r="D82" s="28">
        <v>0</v>
      </c>
      <c r="E82" s="28">
        <v>5210</v>
      </c>
      <c r="F82" s="28">
        <v>0</v>
      </c>
      <c r="G82" s="28">
        <v>0</v>
      </c>
      <c r="H82" s="30">
        <v>0</v>
      </c>
      <c r="I82" s="30">
        <v>0</v>
      </c>
      <c r="J82" s="177"/>
    </row>
    <row r="83" spans="1:10" s="66" customFormat="1" ht="96.75" customHeight="1">
      <c r="A83" s="76">
        <f aca="true" t="shared" si="6" ref="A83:A98">A82+1</f>
        <v>3</v>
      </c>
      <c r="B83" s="77" t="s">
        <v>128</v>
      </c>
      <c r="C83" s="78">
        <v>611</v>
      </c>
      <c r="D83" s="28">
        <v>68781</v>
      </c>
      <c r="E83" s="28"/>
      <c r="F83" s="28"/>
      <c r="G83" s="28"/>
      <c r="H83" s="30"/>
      <c r="I83" s="30"/>
      <c r="J83" s="177"/>
    </row>
    <row r="84" spans="1:10" s="66" customFormat="1" ht="96.75" customHeight="1">
      <c r="A84" s="76">
        <f t="shared" si="6"/>
        <v>4</v>
      </c>
      <c r="B84" s="77" t="s">
        <v>129</v>
      </c>
      <c r="C84" s="78">
        <v>611</v>
      </c>
      <c r="D84" s="28"/>
      <c r="E84" s="28">
        <v>1596</v>
      </c>
      <c r="F84" s="28"/>
      <c r="G84" s="28"/>
      <c r="H84" s="30"/>
      <c r="I84" s="30"/>
      <c r="J84" s="177"/>
    </row>
    <row r="85" spans="1:10" s="66" customFormat="1" ht="99" customHeight="1">
      <c r="A85" s="76">
        <f t="shared" si="6"/>
        <v>5</v>
      </c>
      <c r="B85" s="77" t="s">
        <v>130</v>
      </c>
      <c r="C85" s="78" t="s">
        <v>131</v>
      </c>
      <c r="D85" s="28">
        <v>0</v>
      </c>
      <c r="E85" s="28">
        <v>26173</v>
      </c>
      <c r="F85" s="28">
        <v>0</v>
      </c>
      <c r="G85" s="28">
        <v>0</v>
      </c>
      <c r="H85" s="30">
        <v>0</v>
      </c>
      <c r="I85" s="30">
        <v>0</v>
      </c>
      <c r="J85" s="177"/>
    </row>
    <row r="86" spans="1:10" s="66" customFormat="1" ht="141.75" customHeight="1">
      <c r="A86" s="76">
        <f t="shared" si="6"/>
        <v>6</v>
      </c>
      <c r="B86" s="77" t="s">
        <v>132</v>
      </c>
      <c r="C86" s="78">
        <v>621</v>
      </c>
      <c r="D86" s="28"/>
      <c r="E86" s="28">
        <v>1293</v>
      </c>
      <c r="F86" s="28"/>
      <c r="G86" s="28"/>
      <c r="H86" s="30"/>
      <c r="I86" s="30"/>
      <c r="J86" s="177"/>
    </row>
    <row r="87" spans="1:10" s="66" customFormat="1" ht="129.75" customHeight="1">
      <c r="A87" s="76">
        <f t="shared" si="6"/>
        <v>7</v>
      </c>
      <c r="B87" s="77" t="s">
        <v>133</v>
      </c>
      <c r="C87" s="78">
        <v>611</v>
      </c>
      <c r="D87" s="28">
        <v>3138</v>
      </c>
      <c r="E87" s="28"/>
      <c r="F87" s="28"/>
      <c r="G87" s="28"/>
      <c r="H87" s="30"/>
      <c r="I87" s="30"/>
      <c r="J87" s="177"/>
    </row>
    <row r="88" spans="1:10" s="66" customFormat="1" ht="55.5" customHeight="1">
      <c r="A88" s="76">
        <f t="shared" si="6"/>
        <v>8</v>
      </c>
      <c r="B88" s="77" t="s">
        <v>134</v>
      </c>
      <c r="C88" s="78">
        <v>611</v>
      </c>
      <c r="D88" s="28">
        <v>3230</v>
      </c>
      <c r="E88" s="28"/>
      <c r="F88" s="28"/>
      <c r="G88" s="28"/>
      <c r="H88" s="30"/>
      <c r="I88" s="30"/>
      <c r="J88" s="177"/>
    </row>
    <row r="89" spans="1:10" s="66" customFormat="1" ht="84.75" customHeight="1">
      <c r="A89" s="76">
        <f t="shared" si="6"/>
        <v>9</v>
      </c>
      <c r="B89" s="77" t="s">
        <v>135</v>
      </c>
      <c r="C89" s="78" t="s">
        <v>136</v>
      </c>
      <c r="D89" s="28">
        <f>1696+418-1157-91</f>
        <v>866</v>
      </c>
      <c r="E89" s="28"/>
      <c r="F89" s="28">
        <v>0</v>
      </c>
      <c r="G89" s="28">
        <v>0</v>
      </c>
      <c r="H89" s="30">
        <v>0</v>
      </c>
      <c r="I89" s="30">
        <v>0</v>
      </c>
      <c r="J89" s="177" t="s">
        <v>137</v>
      </c>
    </row>
    <row r="90" spans="1:10" s="66" customFormat="1" ht="219.75" customHeight="1">
      <c r="A90" s="76">
        <f t="shared" si="6"/>
        <v>10</v>
      </c>
      <c r="B90" s="77" t="s">
        <v>138</v>
      </c>
      <c r="C90" s="79" t="s">
        <v>139</v>
      </c>
      <c r="D90" s="28"/>
      <c r="E90" s="28">
        <f>5216-2689</f>
        <v>2527</v>
      </c>
      <c r="F90" s="28">
        <v>0</v>
      </c>
      <c r="G90" s="28">
        <v>0</v>
      </c>
      <c r="H90" s="30">
        <v>0</v>
      </c>
      <c r="I90" s="30">
        <v>0</v>
      </c>
      <c r="J90" s="177"/>
    </row>
    <row r="91" spans="1:10" s="66" customFormat="1" ht="114.75">
      <c r="A91" s="76">
        <f t="shared" si="6"/>
        <v>11</v>
      </c>
      <c r="B91" s="77" t="s">
        <v>140</v>
      </c>
      <c r="C91" s="78">
        <v>530</v>
      </c>
      <c r="D91" s="28">
        <v>0</v>
      </c>
      <c r="E91" s="28">
        <v>37200</v>
      </c>
      <c r="F91" s="28">
        <v>0</v>
      </c>
      <c r="G91" s="28">
        <v>0</v>
      </c>
      <c r="H91" s="30">
        <v>0</v>
      </c>
      <c r="I91" s="30">
        <v>0</v>
      </c>
      <c r="J91" s="177"/>
    </row>
    <row r="92" spans="1:10" s="66" customFormat="1" ht="177" customHeight="1">
      <c r="A92" s="76">
        <f t="shared" si="6"/>
        <v>12</v>
      </c>
      <c r="B92" s="77" t="s">
        <v>141</v>
      </c>
      <c r="C92" s="78">
        <v>521</v>
      </c>
      <c r="D92" s="28">
        <v>742</v>
      </c>
      <c r="E92" s="28"/>
      <c r="F92" s="28"/>
      <c r="G92" s="28"/>
      <c r="H92" s="30"/>
      <c r="I92" s="30"/>
      <c r="J92" s="177"/>
    </row>
    <row r="93" spans="1:10" s="66" customFormat="1" ht="182.25" customHeight="1">
      <c r="A93" s="76">
        <f t="shared" si="6"/>
        <v>13</v>
      </c>
      <c r="B93" s="77" t="s">
        <v>142</v>
      </c>
      <c r="C93" s="78">
        <v>530</v>
      </c>
      <c r="D93" s="28">
        <f>75101-35812</f>
        <v>39289</v>
      </c>
      <c r="E93" s="28">
        <v>0</v>
      </c>
      <c r="F93" s="28">
        <v>0</v>
      </c>
      <c r="G93" s="28">
        <v>0</v>
      </c>
      <c r="H93" s="30">
        <v>0</v>
      </c>
      <c r="I93" s="30">
        <v>0</v>
      </c>
      <c r="J93" s="177"/>
    </row>
    <row r="94" spans="1:10" s="66" customFormat="1" ht="144" customHeight="1">
      <c r="A94" s="76">
        <f t="shared" si="6"/>
        <v>14</v>
      </c>
      <c r="B94" s="77" t="s">
        <v>143</v>
      </c>
      <c r="C94" s="78">
        <v>530</v>
      </c>
      <c r="D94" s="28">
        <v>463</v>
      </c>
      <c r="E94" s="28"/>
      <c r="F94" s="28"/>
      <c r="G94" s="28"/>
      <c r="H94" s="30"/>
      <c r="I94" s="30"/>
      <c r="J94" s="177"/>
    </row>
    <row r="95" spans="1:10" s="66" customFormat="1" ht="318.75" customHeight="1">
      <c r="A95" s="76">
        <f t="shared" si="6"/>
        <v>15</v>
      </c>
      <c r="B95" s="77" t="s">
        <v>144</v>
      </c>
      <c r="C95" s="78">
        <v>631</v>
      </c>
      <c r="D95" s="28">
        <v>5323</v>
      </c>
      <c r="E95" s="28"/>
      <c r="F95" s="28"/>
      <c r="G95" s="28"/>
      <c r="H95" s="30"/>
      <c r="I95" s="30"/>
      <c r="J95" s="177"/>
    </row>
    <row r="96" spans="1:10" s="66" customFormat="1" ht="328.5" customHeight="1">
      <c r="A96" s="76">
        <f t="shared" si="6"/>
        <v>16</v>
      </c>
      <c r="B96" s="77" t="s">
        <v>145</v>
      </c>
      <c r="C96" s="78" t="s">
        <v>136</v>
      </c>
      <c r="D96" s="28"/>
      <c r="E96" s="28">
        <f>1690-841</f>
        <v>849</v>
      </c>
      <c r="F96" s="28">
        <v>0</v>
      </c>
      <c r="G96" s="28">
        <v>0</v>
      </c>
      <c r="H96" s="30">
        <v>0</v>
      </c>
      <c r="I96" s="30">
        <v>0</v>
      </c>
      <c r="J96" s="80" t="s">
        <v>146</v>
      </c>
    </row>
    <row r="97" spans="1:10" s="66" customFormat="1" ht="229.5">
      <c r="A97" s="76">
        <f t="shared" si="6"/>
        <v>17</v>
      </c>
      <c r="B97" s="77" t="s">
        <v>147</v>
      </c>
      <c r="C97" s="79" t="s">
        <v>148</v>
      </c>
      <c r="D97" s="28">
        <v>4068</v>
      </c>
      <c r="E97" s="28">
        <v>0</v>
      </c>
      <c r="F97" s="28">
        <v>0</v>
      </c>
      <c r="G97" s="28">
        <v>0</v>
      </c>
      <c r="H97" s="30">
        <v>0</v>
      </c>
      <c r="I97" s="30">
        <v>0</v>
      </c>
      <c r="J97" s="80" t="s">
        <v>149</v>
      </c>
    </row>
    <row r="98" spans="1:10" s="66" customFormat="1" ht="215.25" customHeight="1">
      <c r="A98" s="76">
        <f t="shared" si="6"/>
        <v>18</v>
      </c>
      <c r="B98" s="77" t="s">
        <v>150</v>
      </c>
      <c r="C98" s="78" t="s">
        <v>136</v>
      </c>
      <c r="D98" s="28"/>
      <c r="E98" s="28">
        <f>271-45</f>
        <v>226</v>
      </c>
      <c r="F98" s="28">
        <v>0</v>
      </c>
      <c r="G98" s="28">
        <v>0</v>
      </c>
      <c r="H98" s="30">
        <v>0</v>
      </c>
      <c r="I98" s="30">
        <v>0</v>
      </c>
      <c r="J98" s="80" t="s">
        <v>146</v>
      </c>
    </row>
    <row r="99" spans="1:10" s="66" customFormat="1" ht="315" customHeight="1">
      <c r="A99" s="80">
        <v>19</v>
      </c>
      <c r="B99" s="77" t="s">
        <v>151</v>
      </c>
      <c r="C99" s="28">
        <v>521</v>
      </c>
      <c r="D99" s="28">
        <v>64010</v>
      </c>
      <c r="E99" s="28"/>
      <c r="F99" s="28">
        <v>66570</v>
      </c>
      <c r="G99" s="28"/>
      <c r="H99" s="30">
        <v>69233</v>
      </c>
      <c r="I99" s="30"/>
      <c r="J99" s="177" t="s">
        <v>152</v>
      </c>
    </row>
    <row r="100" spans="1:10" s="66" customFormat="1" ht="252" customHeight="1">
      <c r="A100" s="76">
        <v>20</v>
      </c>
      <c r="B100" s="77" t="s">
        <v>153</v>
      </c>
      <c r="C100" s="28">
        <v>530</v>
      </c>
      <c r="D100" s="28"/>
      <c r="E100" s="28">
        <f>64010+22947</f>
        <v>86957</v>
      </c>
      <c r="F100" s="28"/>
      <c r="G100" s="28">
        <v>66570</v>
      </c>
      <c r="H100" s="28"/>
      <c r="I100" s="28">
        <v>69233</v>
      </c>
      <c r="J100" s="177"/>
    </row>
    <row r="101" spans="1:10" s="66" customFormat="1" ht="331.5" customHeight="1">
      <c r="A101" s="76">
        <v>21</v>
      </c>
      <c r="B101" s="77" t="s">
        <v>154</v>
      </c>
      <c r="C101" s="78">
        <v>632</v>
      </c>
      <c r="D101" s="28"/>
      <c r="E101" s="28">
        <v>600</v>
      </c>
      <c r="F101" s="28"/>
      <c r="G101" s="28"/>
      <c r="H101" s="30"/>
      <c r="I101" s="30"/>
      <c r="J101" s="81" t="s">
        <v>155</v>
      </c>
    </row>
    <row r="102" spans="1:10" s="85" customFormat="1" ht="153">
      <c r="A102" s="76">
        <v>22</v>
      </c>
      <c r="B102" s="77" t="s">
        <v>156</v>
      </c>
      <c r="C102" s="82">
        <v>521.612</v>
      </c>
      <c r="D102" s="83">
        <f>14114.6</f>
        <v>14114.6</v>
      </c>
      <c r="E102" s="83"/>
      <c r="F102" s="83"/>
      <c r="G102" s="83"/>
      <c r="H102" s="83"/>
      <c r="I102" s="83"/>
      <c r="J102" s="177" t="s">
        <v>44</v>
      </c>
    </row>
    <row r="103" spans="1:10" s="85" customFormat="1" ht="153">
      <c r="A103" s="76">
        <v>23</v>
      </c>
      <c r="B103" s="77" t="s">
        <v>157</v>
      </c>
      <c r="C103" s="82">
        <v>521.612</v>
      </c>
      <c r="D103" s="83">
        <v>0</v>
      </c>
      <c r="E103" s="83">
        <v>6622.08</v>
      </c>
      <c r="F103" s="83"/>
      <c r="G103" s="83"/>
      <c r="H103" s="83"/>
      <c r="I103" s="83"/>
      <c r="J103" s="177"/>
    </row>
    <row r="104" spans="1:10" s="85" customFormat="1" ht="189" customHeight="1">
      <c r="A104" s="76">
        <v>24</v>
      </c>
      <c r="B104" s="77" t="s">
        <v>158</v>
      </c>
      <c r="C104" s="86">
        <v>612</v>
      </c>
      <c r="D104" s="83"/>
      <c r="E104" s="83">
        <v>827.76</v>
      </c>
      <c r="F104" s="84"/>
      <c r="G104" s="84"/>
      <c r="H104" s="87"/>
      <c r="I104" s="87"/>
      <c r="J104" s="177"/>
    </row>
    <row r="105" spans="1:10" s="85" customFormat="1" ht="153">
      <c r="A105" s="76">
        <v>25</v>
      </c>
      <c r="B105" s="77" t="s">
        <v>159</v>
      </c>
      <c r="C105" s="86">
        <v>612</v>
      </c>
      <c r="D105" s="83"/>
      <c r="E105" s="83">
        <v>827.76</v>
      </c>
      <c r="F105" s="84"/>
      <c r="G105" s="84"/>
      <c r="H105" s="87"/>
      <c r="I105" s="87"/>
      <c r="J105" s="177"/>
    </row>
    <row r="106" spans="1:10" s="85" customFormat="1" ht="185.25" customHeight="1">
      <c r="A106" s="76">
        <v>26</v>
      </c>
      <c r="B106" s="77" t="s">
        <v>160</v>
      </c>
      <c r="C106" s="86">
        <v>612</v>
      </c>
      <c r="D106" s="83">
        <v>0</v>
      </c>
      <c r="E106" s="83">
        <v>5837</v>
      </c>
      <c r="F106" s="83"/>
      <c r="G106" s="83"/>
      <c r="H106" s="83"/>
      <c r="I106" s="83"/>
      <c r="J106" s="177"/>
    </row>
    <row r="107" spans="1:10" s="85" customFormat="1" ht="150" customHeight="1">
      <c r="A107" s="76">
        <v>27</v>
      </c>
      <c r="B107" s="77" t="s">
        <v>161</v>
      </c>
      <c r="C107" s="82">
        <v>521.612</v>
      </c>
      <c r="D107" s="83">
        <v>7600.2</v>
      </c>
      <c r="E107" s="83"/>
      <c r="F107" s="84"/>
      <c r="G107" s="84"/>
      <c r="H107" s="84"/>
      <c r="I107" s="84"/>
      <c r="J107" s="177"/>
    </row>
    <row r="108" spans="1:10" s="85" customFormat="1" ht="153">
      <c r="A108" s="76">
        <v>28</v>
      </c>
      <c r="B108" s="77" t="s">
        <v>162</v>
      </c>
      <c r="C108" s="82">
        <v>521.612</v>
      </c>
      <c r="D108" s="83"/>
      <c r="E108" s="83">
        <v>3565.76</v>
      </c>
      <c r="F108" s="84"/>
      <c r="G108" s="84"/>
      <c r="H108" s="87"/>
      <c r="I108" s="87"/>
      <c r="J108" s="177" t="s">
        <v>44</v>
      </c>
    </row>
    <row r="109" spans="1:10" s="85" customFormat="1" ht="162.75" customHeight="1">
      <c r="A109" s="76">
        <v>29</v>
      </c>
      <c r="B109" s="77" t="s">
        <v>163</v>
      </c>
      <c r="C109" s="86">
        <v>612</v>
      </c>
      <c r="D109" s="83"/>
      <c r="E109" s="83">
        <v>445.72</v>
      </c>
      <c r="F109" s="84"/>
      <c r="G109" s="84"/>
      <c r="H109" s="87"/>
      <c r="I109" s="87"/>
      <c r="J109" s="177"/>
    </row>
    <row r="110" spans="1:10" s="85" customFormat="1" ht="172.5" customHeight="1">
      <c r="A110" s="76">
        <v>30</v>
      </c>
      <c r="B110" s="77" t="s">
        <v>164</v>
      </c>
      <c r="C110" s="86">
        <v>612</v>
      </c>
      <c r="D110" s="83"/>
      <c r="E110" s="83">
        <v>445.72</v>
      </c>
      <c r="F110" s="83"/>
      <c r="G110" s="83"/>
      <c r="H110" s="83"/>
      <c r="I110" s="83"/>
      <c r="J110" s="177"/>
    </row>
    <row r="111" spans="1:10" s="85" customFormat="1" ht="153">
      <c r="A111" s="76">
        <v>31</v>
      </c>
      <c r="B111" s="77" t="s">
        <v>165</v>
      </c>
      <c r="C111" s="86">
        <v>612</v>
      </c>
      <c r="D111" s="83"/>
      <c r="E111" s="83">
        <v>3143</v>
      </c>
      <c r="F111" s="83"/>
      <c r="G111" s="83"/>
      <c r="H111" s="83"/>
      <c r="I111" s="83"/>
      <c r="J111" s="177"/>
    </row>
    <row r="112" spans="1:10" s="85" customFormat="1" ht="114.75">
      <c r="A112" s="76">
        <v>32</v>
      </c>
      <c r="B112" s="77" t="s">
        <v>166</v>
      </c>
      <c r="C112" s="86"/>
      <c r="D112" s="83"/>
      <c r="E112" s="83">
        <v>119600</v>
      </c>
      <c r="F112" s="83"/>
      <c r="G112" s="83"/>
      <c r="H112" s="83"/>
      <c r="I112" s="83"/>
      <c r="J112" s="77" t="s">
        <v>167</v>
      </c>
    </row>
    <row r="113" spans="1:10" s="89" customFormat="1" ht="153">
      <c r="A113" s="76">
        <v>33</v>
      </c>
      <c r="B113" s="62" t="s">
        <v>168</v>
      </c>
      <c r="C113" s="86"/>
      <c r="D113" s="83"/>
      <c r="E113" s="64">
        <v>17687.12456</v>
      </c>
      <c r="F113" s="83"/>
      <c r="G113" s="83"/>
      <c r="H113" s="83"/>
      <c r="I113" s="83"/>
      <c r="J113" s="88" t="s">
        <v>169</v>
      </c>
    </row>
    <row r="114" spans="1:10" s="91" customFormat="1" ht="153">
      <c r="A114" s="76">
        <v>34</v>
      </c>
      <c r="B114" s="62" t="s">
        <v>170</v>
      </c>
      <c r="C114" s="90"/>
      <c r="D114" s="83"/>
      <c r="E114" s="64">
        <v>3167.7481000000002</v>
      </c>
      <c r="F114" s="83"/>
      <c r="G114" s="83"/>
      <c r="H114" s="83"/>
      <c r="I114" s="83"/>
      <c r="J114" s="88" t="s">
        <v>171</v>
      </c>
    </row>
    <row r="115" spans="1:10" s="66" customFormat="1" ht="38.25">
      <c r="A115" s="178" t="s">
        <v>17</v>
      </c>
      <c r="B115" s="178"/>
      <c r="C115" s="31"/>
      <c r="D115" s="92">
        <f aca="true" t="shared" si="7" ref="D115:I115">SUM(D81:D114)</f>
        <v>211624.80000000002</v>
      </c>
      <c r="E115" s="92">
        <f t="shared" si="7"/>
        <v>352679.6726600001</v>
      </c>
      <c r="F115" s="92">
        <f t="shared" si="7"/>
        <v>66570</v>
      </c>
      <c r="G115" s="92">
        <f t="shared" si="7"/>
        <v>66570</v>
      </c>
      <c r="H115" s="92">
        <f t="shared" si="7"/>
        <v>69233</v>
      </c>
      <c r="I115" s="92">
        <f t="shared" si="7"/>
        <v>69233</v>
      </c>
      <c r="J115" s="92"/>
    </row>
    <row r="116" spans="1:10" ht="37.5">
      <c r="A116" s="169" t="s">
        <v>172</v>
      </c>
      <c r="B116" s="169"/>
      <c r="C116" s="169"/>
      <c r="D116" s="169"/>
      <c r="E116" s="169"/>
      <c r="F116" s="169"/>
      <c r="G116" s="169"/>
      <c r="H116" s="169"/>
      <c r="I116" s="169"/>
      <c r="J116" s="169"/>
    </row>
    <row r="117" spans="1:10" ht="316.5" customHeight="1">
      <c r="A117" s="25">
        <v>1</v>
      </c>
      <c r="B117" s="93" t="s">
        <v>173</v>
      </c>
      <c r="C117" s="27">
        <v>611</v>
      </c>
      <c r="D117" s="28"/>
      <c r="E117" s="28">
        <v>2192</v>
      </c>
      <c r="F117" s="28"/>
      <c r="G117" s="28">
        <v>2225.01</v>
      </c>
      <c r="H117" s="30"/>
      <c r="I117" s="30">
        <v>2225.01</v>
      </c>
      <c r="J117" s="94" t="s">
        <v>174</v>
      </c>
    </row>
    <row r="118" spans="1:10" ht="321.75" customHeight="1">
      <c r="A118" s="25">
        <v>2</v>
      </c>
      <c r="B118" s="95" t="s">
        <v>175</v>
      </c>
      <c r="C118" s="27">
        <v>611</v>
      </c>
      <c r="D118" s="28"/>
      <c r="E118" s="28">
        <v>3404</v>
      </c>
      <c r="F118" s="28"/>
      <c r="G118" s="28">
        <v>3447.17</v>
      </c>
      <c r="H118" s="30"/>
      <c r="I118" s="30">
        <v>3447.17</v>
      </c>
      <c r="J118" s="94" t="s">
        <v>176</v>
      </c>
    </row>
    <row r="119" spans="1:10" ht="195.75" customHeight="1">
      <c r="A119" s="25">
        <v>3</v>
      </c>
      <c r="B119" s="93" t="s">
        <v>177</v>
      </c>
      <c r="C119" s="27">
        <v>611</v>
      </c>
      <c r="D119" s="28">
        <v>5672.18</v>
      </c>
      <c r="E119" s="28"/>
      <c r="F119" s="28">
        <v>5672.18</v>
      </c>
      <c r="G119" s="28"/>
      <c r="H119" s="30">
        <v>5672.18</v>
      </c>
      <c r="I119" s="30"/>
      <c r="J119" s="94" t="s">
        <v>174</v>
      </c>
    </row>
    <row r="120" spans="1:10" ht="76.5">
      <c r="A120" s="25">
        <v>4</v>
      </c>
      <c r="B120" s="93" t="s">
        <v>178</v>
      </c>
      <c r="C120" s="27">
        <v>612</v>
      </c>
      <c r="D120" s="28"/>
      <c r="E120" s="28">
        <v>76.6</v>
      </c>
      <c r="F120" s="28"/>
      <c r="G120" s="28"/>
      <c r="H120" s="30"/>
      <c r="I120" s="30"/>
      <c r="J120" s="26" t="s">
        <v>179</v>
      </c>
    </row>
    <row r="121" spans="1:10" s="66" customFormat="1" ht="38.25">
      <c r="A121" s="25">
        <v>5</v>
      </c>
      <c r="B121" s="53" t="s">
        <v>180</v>
      </c>
      <c r="C121" s="27"/>
      <c r="D121" s="28"/>
      <c r="E121" s="29">
        <v>345.22</v>
      </c>
      <c r="F121" s="28"/>
      <c r="G121" s="29">
        <v>345.22</v>
      </c>
      <c r="H121" s="30"/>
      <c r="I121" s="96">
        <v>88.307</v>
      </c>
      <c r="J121" s="97" t="s">
        <v>181</v>
      </c>
    </row>
    <row r="122" spans="1:10" s="66" customFormat="1" ht="114.75">
      <c r="A122" s="25">
        <v>6</v>
      </c>
      <c r="B122" s="53" t="s">
        <v>182</v>
      </c>
      <c r="C122" s="27"/>
      <c r="D122" s="28"/>
      <c r="E122" s="29">
        <v>5399.96</v>
      </c>
      <c r="F122" s="28"/>
      <c r="G122" s="96">
        <v>5399.96</v>
      </c>
      <c r="H122" s="30"/>
      <c r="I122" s="30"/>
      <c r="J122" s="97" t="s">
        <v>181</v>
      </c>
    </row>
    <row r="123" spans="1:10" s="66" customFormat="1" ht="191.25">
      <c r="A123" s="25">
        <v>7</v>
      </c>
      <c r="B123" s="53" t="s">
        <v>183</v>
      </c>
      <c r="C123" s="27"/>
      <c r="D123" s="28"/>
      <c r="E123" s="29">
        <v>6130.71</v>
      </c>
      <c r="F123" s="28"/>
      <c r="G123" s="29">
        <v>6130.71</v>
      </c>
      <c r="H123" s="30"/>
      <c r="I123" s="30"/>
      <c r="J123" s="97" t="s">
        <v>181</v>
      </c>
    </row>
    <row r="124" spans="1:10" s="66" customFormat="1" ht="346.5" customHeight="1">
      <c r="A124" s="25">
        <v>8</v>
      </c>
      <c r="B124" s="26" t="s">
        <v>184</v>
      </c>
      <c r="C124" s="27"/>
      <c r="D124" s="98"/>
      <c r="E124" s="98">
        <v>11413</v>
      </c>
      <c r="F124" s="98"/>
      <c r="G124" s="98"/>
      <c r="H124" s="98"/>
      <c r="I124" s="98"/>
      <c r="J124" s="26" t="s">
        <v>185</v>
      </c>
    </row>
    <row r="125" spans="1:10" s="66" customFormat="1" ht="306">
      <c r="A125" s="25">
        <v>9</v>
      </c>
      <c r="B125" s="53" t="s">
        <v>186</v>
      </c>
      <c r="C125" s="27"/>
      <c r="D125" s="28"/>
      <c r="E125" s="29">
        <v>82615</v>
      </c>
      <c r="F125" s="28"/>
      <c r="G125" s="28"/>
      <c r="H125" s="30"/>
      <c r="I125" s="30"/>
      <c r="J125" s="99" t="s">
        <v>187</v>
      </c>
    </row>
    <row r="126" spans="1:10" s="66" customFormat="1" ht="114.75">
      <c r="A126" s="25">
        <v>10</v>
      </c>
      <c r="B126" s="53" t="s">
        <v>188</v>
      </c>
      <c r="C126" s="27"/>
      <c r="D126" s="28"/>
      <c r="E126" s="29">
        <v>4000</v>
      </c>
      <c r="F126" s="28"/>
      <c r="G126" s="28"/>
      <c r="H126" s="30"/>
      <c r="I126" s="30"/>
      <c r="J126" s="100" t="s">
        <v>189</v>
      </c>
    </row>
    <row r="127" spans="1:10" s="66" customFormat="1" ht="114.75">
      <c r="A127" s="25">
        <v>11</v>
      </c>
      <c r="B127" s="53" t="s">
        <v>190</v>
      </c>
      <c r="C127" s="27"/>
      <c r="D127" s="28"/>
      <c r="E127" s="29">
        <v>4250</v>
      </c>
      <c r="F127" s="28"/>
      <c r="G127" s="28"/>
      <c r="H127" s="30"/>
      <c r="I127" s="30"/>
      <c r="J127" s="99" t="s">
        <v>191</v>
      </c>
    </row>
    <row r="128" spans="1:10" s="66" customFormat="1" ht="191.25">
      <c r="A128" s="25">
        <v>12</v>
      </c>
      <c r="B128" s="53" t="s">
        <v>192</v>
      </c>
      <c r="C128" s="27"/>
      <c r="D128" s="28"/>
      <c r="E128" s="29">
        <f>2500+466.7</f>
        <v>2966.7</v>
      </c>
      <c r="F128" s="28"/>
      <c r="G128" s="28"/>
      <c r="H128" s="30"/>
      <c r="I128" s="30"/>
      <c r="J128" s="101" t="s">
        <v>193</v>
      </c>
    </row>
    <row r="129" spans="1:10" s="66" customFormat="1" ht="306">
      <c r="A129" s="25">
        <v>13</v>
      </c>
      <c r="B129" s="102" t="s">
        <v>194</v>
      </c>
      <c r="C129" s="27"/>
      <c r="D129" s="28"/>
      <c r="E129" s="29">
        <v>2000</v>
      </c>
      <c r="F129" s="28"/>
      <c r="G129" s="28"/>
      <c r="H129" s="30"/>
      <c r="I129" s="30"/>
      <c r="J129" s="99" t="s">
        <v>195</v>
      </c>
    </row>
    <row r="130" spans="1:10" s="58" customFormat="1" ht="114.75">
      <c r="A130" s="54">
        <v>14</v>
      </c>
      <c r="B130" s="55" t="s">
        <v>196</v>
      </c>
      <c r="C130" s="56"/>
      <c r="D130" s="36"/>
      <c r="E130" s="37">
        <v>20000</v>
      </c>
      <c r="F130" s="36"/>
      <c r="G130" s="36"/>
      <c r="H130" s="38"/>
      <c r="I130" s="38"/>
      <c r="J130" s="132" t="s">
        <v>429</v>
      </c>
    </row>
    <row r="131" spans="1:10" s="58" customFormat="1" ht="229.5">
      <c r="A131" s="54">
        <v>15</v>
      </c>
      <c r="B131" s="55" t="s">
        <v>197</v>
      </c>
      <c r="C131" s="56"/>
      <c r="D131" s="36"/>
      <c r="E131" s="37">
        <v>13602.90256</v>
      </c>
      <c r="F131" s="36"/>
      <c r="G131" s="36"/>
      <c r="H131" s="38"/>
      <c r="I131" s="38"/>
      <c r="J131" s="103" t="s">
        <v>198</v>
      </c>
    </row>
    <row r="132" spans="1:10" s="66" customFormat="1" ht="191.25">
      <c r="A132" s="25">
        <v>16</v>
      </c>
      <c r="B132" s="62" t="s">
        <v>199</v>
      </c>
      <c r="C132" s="25"/>
      <c r="D132" s="28"/>
      <c r="E132" s="64">
        <v>94469.56747000001</v>
      </c>
      <c r="F132" s="28"/>
      <c r="G132" s="28"/>
      <c r="H132" s="30"/>
      <c r="I132" s="30"/>
      <c r="J132" s="26" t="s">
        <v>200</v>
      </c>
    </row>
    <row r="133" spans="1:10" s="66" customFormat="1" ht="188.25" customHeight="1">
      <c r="A133" s="25">
        <v>17</v>
      </c>
      <c r="B133" s="62" t="s">
        <v>201</v>
      </c>
      <c r="C133" s="25"/>
      <c r="D133" s="28"/>
      <c r="E133" s="64">
        <v>50.858</v>
      </c>
      <c r="F133" s="28"/>
      <c r="G133" s="28"/>
      <c r="H133" s="30"/>
      <c r="I133" s="30"/>
      <c r="J133" s="26" t="s">
        <v>202</v>
      </c>
    </row>
    <row r="134" spans="1:10" s="105" customFormat="1" ht="37.5">
      <c r="A134" s="171" t="s">
        <v>17</v>
      </c>
      <c r="B134" s="171"/>
      <c r="C134" s="31"/>
      <c r="D134" s="104">
        <f aca="true" t="shared" si="8" ref="D134:I134">SUM(D117:D125,D126:D133)</f>
        <v>5672.18</v>
      </c>
      <c r="E134" s="104">
        <f t="shared" si="8"/>
        <v>252916.51803</v>
      </c>
      <c r="F134" s="104">
        <f t="shared" si="8"/>
        <v>5672.18</v>
      </c>
      <c r="G134" s="104">
        <f t="shared" si="8"/>
        <v>17548.07</v>
      </c>
      <c r="H134" s="104">
        <f t="shared" si="8"/>
        <v>5672.18</v>
      </c>
      <c r="I134" s="104">
        <f t="shared" si="8"/>
        <v>5760.487</v>
      </c>
      <c r="J134" s="32"/>
    </row>
    <row r="135" spans="1:10" s="106" customFormat="1" ht="37.5" customHeight="1">
      <c r="A135" s="169" t="s">
        <v>203</v>
      </c>
      <c r="B135" s="169"/>
      <c r="C135" s="169"/>
      <c r="D135" s="169"/>
      <c r="E135" s="169"/>
      <c r="F135" s="169"/>
      <c r="G135" s="169"/>
      <c r="H135" s="169"/>
      <c r="I135" s="169"/>
      <c r="J135" s="169"/>
    </row>
    <row r="136" spans="1:10" s="107" customFormat="1" ht="114.75">
      <c r="A136" s="173">
        <v>1</v>
      </c>
      <c r="B136" s="26" t="s">
        <v>204</v>
      </c>
      <c r="C136" s="67">
        <v>111</v>
      </c>
      <c r="D136" s="28">
        <v>147</v>
      </c>
      <c r="E136" s="28"/>
      <c r="F136" s="28"/>
      <c r="G136" s="28"/>
      <c r="H136" s="28"/>
      <c r="I136" s="28"/>
      <c r="J136" s="170" t="s">
        <v>100</v>
      </c>
    </row>
    <row r="137" spans="1:10" s="107" customFormat="1" ht="114.75">
      <c r="A137" s="173"/>
      <c r="B137" s="26" t="s">
        <v>204</v>
      </c>
      <c r="C137" s="67">
        <v>321</v>
      </c>
      <c r="D137" s="28"/>
      <c r="E137" s="28">
        <v>147</v>
      </c>
      <c r="F137" s="28"/>
      <c r="G137" s="28"/>
      <c r="H137" s="28"/>
      <c r="I137" s="28"/>
      <c r="J137" s="170"/>
    </row>
    <row r="138" spans="1:10" s="107" customFormat="1" ht="114.75">
      <c r="A138" s="25">
        <v>2</v>
      </c>
      <c r="B138" s="26" t="s">
        <v>204</v>
      </c>
      <c r="C138" s="67">
        <v>244</v>
      </c>
      <c r="D138" s="28"/>
      <c r="E138" s="28">
        <v>168.87837</v>
      </c>
      <c r="F138" s="28"/>
      <c r="G138" s="28"/>
      <c r="H138" s="28"/>
      <c r="I138" s="28"/>
      <c r="J138" s="26" t="s">
        <v>205</v>
      </c>
    </row>
    <row r="139" spans="1:10" s="107" customFormat="1" ht="114.75">
      <c r="A139" s="173">
        <v>3</v>
      </c>
      <c r="B139" s="26" t="s">
        <v>204</v>
      </c>
      <c r="C139" s="67">
        <v>831</v>
      </c>
      <c r="D139" s="28"/>
      <c r="E139" s="28">
        <v>531.87276</v>
      </c>
      <c r="F139" s="28"/>
      <c r="G139" s="28"/>
      <c r="H139" s="28"/>
      <c r="I139" s="28"/>
      <c r="J139" s="53" t="s">
        <v>206</v>
      </c>
    </row>
    <row r="140" spans="1:10" s="107" customFormat="1" ht="267.75" customHeight="1">
      <c r="A140" s="173"/>
      <c r="B140" s="26" t="s">
        <v>207</v>
      </c>
      <c r="C140" s="67">
        <v>244</v>
      </c>
      <c r="D140" s="108"/>
      <c r="E140" s="28">
        <f>1754.26183+5733.99604</f>
        <v>7488.2578699999995</v>
      </c>
      <c r="F140" s="28"/>
      <c r="G140" s="28"/>
      <c r="H140" s="28"/>
      <c r="I140" s="28"/>
      <c r="J140" s="170" t="s">
        <v>208</v>
      </c>
    </row>
    <row r="141" spans="1:10" s="107" customFormat="1" ht="229.5">
      <c r="A141" s="173"/>
      <c r="B141" s="26" t="s">
        <v>207</v>
      </c>
      <c r="C141" s="67">
        <v>851</v>
      </c>
      <c r="D141" s="28">
        <v>5733.99604</v>
      </c>
      <c r="E141" s="28"/>
      <c r="F141" s="28"/>
      <c r="G141" s="28"/>
      <c r="H141" s="28"/>
      <c r="I141" s="28"/>
      <c r="J141" s="170"/>
    </row>
    <row r="142" spans="1:10" s="107" customFormat="1" ht="114.75">
      <c r="A142" s="173"/>
      <c r="B142" s="26" t="s">
        <v>209</v>
      </c>
      <c r="C142" s="67"/>
      <c r="D142" s="28"/>
      <c r="E142" s="28">
        <v>1500</v>
      </c>
      <c r="F142" s="109"/>
      <c r="G142" s="28"/>
      <c r="H142" s="28"/>
      <c r="I142" s="28"/>
      <c r="J142" s="26" t="s">
        <v>210</v>
      </c>
    </row>
    <row r="143" spans="1:10" s="107" customFormat="1" ht="153">
      <c r="A143" s="173"/>
      <c r="B143" s="26" t="s">
        <v>211</v>
      </c>
      <c r="C143" s="67">
        <v>414</v>
      </c>
      <c r="D143" s="28">
        <f>101841.03589+40701.12528</f>
        <v>142542.16117</v>
      </c>
      <c r="E143" s="28"/>
      <c r="F143" s="109"/>
      <c r="G143" s="28"/>
      <c r="H143" s="28"/>
      <c r="I143" s="28"/>
      <c r="J143" s="88" t="s">
        <v>212</v>
      </c>
    </row>
    <row r="144" spans="1:10" s="107" customFormat="1" ht="409.5">
      <c r="A144" s="25">
        <v>4</v>
      </c>
      <c r="B144" s="110" t="s">
        <v>213</v>
      </c>
      <c r="C144" s="67"/>
      <c r="D144" s="28"/>
      <c r="E144" s="28">
        <v>38132.92061</v>
      </c>
      <c r="F144" s="28"/>
      <c r="G144" s="28"/>
      <c r="H144" s="28"/>
      <c r="I144" s="28"/>
      <c r="J144" s="26" t="s">
        <v>214</v>
      </c>
    </row>
    <row r="145" spans="1:10" s="107" customFormat="1" ht="153">
      <c r="A145" s="25">
        <v>5</v>
      </c>
      <c r="B145" s="26" t="s">
        <v>215</v>
      </c>
      <c r="C145" s="67"/>
      <c r="D145" s="28"/>
      <c r="E145" s="28">
        <v>63274.92677</v>
      </c>
      <c r="F145" s="109"/>
      <c r="G145" s="28"/>
      <c r="H145" s="28"/>
      <c r="I145" s="28"/>
      <c r="J145" s="26" t="s">
        <v>216</v>
      </c>
    </row>
    <row r="146" spans="1:10" s="107" customFormat="1" ht="114.75">
      <c r="A146" s="25">
        <v>6</v>
      </c>
      <c r="B146" s="26" t="s">
        <v>217</v>
      </c>
      <c r="C146" s="67"/>
      <c r="D146" s="28"/>
      <c r="E146" s="28">
        <v>389295.55169</v>
      </c>
      <c r="F146" s="109"/>
      <c r="G146" s="28"/>
      <c r="H146" s="28"/>
      <c r="I146" s="28"/>
      <c r="J146" s="26" t="s">
        <v>218</v>
      </c>
    </row>
    <row r="147" spans="1:10" s="107" customFormat="1" ht="153">
      <c r="A147" s="173">
        <v>7</v>
      </c>
      <c r="B147" s="26" t="s">
        <v>219</v>
      </c>
      <c r="C147" s="67">
        <v>522</v>
      </c>
      <c r="D147" s="28"/>
      <c r="E147" s="28"/>
      <c r="F147" s="28">
        <v>112663.3</v>
      </c>
      <c r="G147" s="28"/>
      <c r="H147" s="28">
        <v>138890.08</v>
      </c>
      <c r="I147" s="28"/>
      <c r="J147" s="179" t="s">
        <v>44</v>
      </c>
    </row>
    <row r="148" spans="1:10" s="107" customFormat="1" ht="153">
      <c r="A148" s="173"/>
      <c r="B148" s="26" t="s">
        <v>220</v>
      </c>
      <c r="C148" s="67">
        <v>414</v>
      </c>
      <c r="D148" s="28"/>
      <c r="E148" s="28"/>
      <c r="F148" s="28"/>
      <c r="G148" s="28">
        <v>112663.3</v>
      </c>
      <c r="H148" s="28"/>
      <c r="I148" s="28">
        <v>138890.08</v>
      </c>
      <c r="J148" s="179"/>
    </row>
    <row r="149" spans="1:10" s="107" customFormat="1" ht="153">
      <c r="A149" s="173">
        <v>8</v>
      </c>
      <c r="B149" s="26" t="s">
        <v>221</v>
      </c>
      <c r="C149" s="67">
        <v>522</v>
      </c>
      <c r="D149" s="28"/>
      <c r="E149" s="28"/>
      <c r="F149" s="28">
        <v>60664.85</v>
      </c>
      <c r="G149" s="28"/>
      <c r="H149" s="28">
        <v>74786.97</v>
      </c>
      <c r="I149" s="28"/>
      <c r="J149" s="179"/>
    </row>
    <row r="150" spans="1:10" s="107" customFormat="1" ht="153">
      <c r="A150" s="173"/>
      <c r="B150" s="26" t="s">
        <v>222</v>
      </c>
      <c r="C150" s="67">
        <v>414</v>
      </c>
      <c r="D150" s="28"/>
      <c r="E150" s="28"/>
      <c r="F150" s="28"/>
      <c r="G150" s="28">
        <v>60664.85</v>
      </c>
      <c r="H150" s="28"/>
      <c r="I150" s="28">
        <v>74786.97</v>
      </c>
      <c r="J150" s="179"/>
    </row>
    <row r="151" spans="1:10" s="107" customFormat="1" ht="114.75">
      <c r="A151" s="25">
        <v>9</v>
      </c>
      <c r="B151" s="111" t="s">
        <v>223</v>
      </c>
      <c r="C151" s="67"/>
      <c r="D151" s="28"/>
      <c r="E151" s="98">
        <v>100814.5</v>
      </c>
      <c r="F151" s="28"/>
      <c r="G151" s="28"/>
      <c r="H151" s="28"/>
      <c r="I151" s="28"/>
      <c r="J151" s="112" t="s">
        <v>224</v>
      </c>
    </row>
    <row r="152" spans="1:10" s="107" customFormat="1" ht="278.25" customHeight="1">
      <c r="A152" s="25">
        <v>10</v>
      </c>
      <c r="B152" s="113" t="s">
        <v>225</v>
      </c>
      <c r="C152" s="67"/>
      <c r="D152" s="28"/>
      <c r="E152" s="96">
        <v>4465</v>
      </c>
      <c r="F152" s="28"/>
      <c r="G152" s="28"/>
      <c r="H152" s="28"/>
      <c r="I152" s="28"/>
      <c r="J152" s="97" t="s">
        <v>226</v>
      </c>
    </row>
    <row r="153" spans="1:10" s="107" customFormat="1" ht="409.5">
      <c r="A153" s="25">
        <v>11</v>
      </c>
      <c r="B153" s="113" t="s">
        <v>227</v>
      </c>
      <c r="C153" s="67"/>
      <c r="D153" s="28"/>
      <c r="E153" s="96">
        <v>142000</v>
      </c>
      <c r="F153" s="28"/>
      <c r="G153" s="28"/>
      <c r="H153" s="28"/>
      <c r="I153" s="28"/>
      <c r="J153" s="97" t="s">
        <v>228</v>
      </c>
    </row>
    <row r="154" spans="1:10" s="107" customFormat="1" ht="114.75">
      <c r="A154" s="25">
        <v>12</v>
      </c>
      <c r="B154" s="113" t="s">
        <v>229</v>
      </c>
      <c r="C154" s="67"/>
      <c r="D154" s="28"/>
      <c r="E154" s="98">
        <v>8149.8058200000005</v>
      </c>
      <c r="F154" s="28"/>
      <c r="G154" s="28"/>
      <c r="H154" s="28"/>
      <c r="I154" s="28"/>
      <c r="J154" s="97" t="s">
        <v>230</v>
      </c>
    </row>
    <row r="155" spans="1:10" s="107" customFormat="1" ht="114.75">
      <c r="A155" s="25">
        <v>13</v>
      </c>
      <c r="B155" s="113" t="s">
        <v>231</v>
      </c>
      <c r="C155" s="67"/>
      <c r="D155" s="28"/>
      <c r="E155" s="98">
        <v>9730.84221</v>
      </c>
      <c r="F155" s="28"/>
      <c r="G155" s="28"/>
      <c r="H155" s="28"/>
      <c r="I155" s="28"/>
      <c r="J155" s="97" t="s">
        <v>232</v>
      </c>
    </row>
    <row r="156" spans="1:10" s="107" customFormat="1" ht="306">
      <c r="A156" s="25">
        <v>14</v>
      </c>
      <c r="B156" s="59" t="s">
        <v>233</v>
      </c>
      <c r="C156" s="114"/>
      <c r="D156" s="28"/>
      <c r="E156" s="115">
        <v>311652.2023</v>
      </c>
      <c r="F156" s="28"/>
      <c r="G156" s="28"/>
      <c r="H156" s="28"/>
      <c r="I156" s="28"/>
      <c r="J156" s="26" t="s">
        <v>234</v>
      </c>
    </row>
    <row r="157" spans="1:10" s="107" customFormat="1" ht="229.5">
      <c r="A157" s="25">
        <v>15</v>
      </c>
      <c r="B157" s="59" t="s">
        <v>235</v>
      </c>
      <c r="C157" s="114"/>
      <c r="D157" s="28"/>
      <c r="E157" s="115">
        <v>15087.722000000002</v>
      </c>
      <c r="F157" s="28"/>
      <c r="G157" s="28"/>
      <c r="H157" s="28"/>
      <c r="I157" s="28"/>
      <c r="J157" s="116" t="s">
        <v>236</v>
      </c>
    </row>
    <row r="158" spans="1:10" s="107" customFormat="1" ht="409.5">
      <c r="A158" s="25">
        <v>16</v>
      </c>
      <c r="B158" s="59" t="s">
        <v>237</v>
      </c>
      <c r="C158" s="114"/>
      <c r="D158" s="28"/>
      <c r="E158" s="115">
        <v>10871.253080000002</v>
      </c>
      <c r="F158" s="28"/>
      <c r="G158" s="28"/>
      <c r="H158" s="28"/>
      <c r="I158" s="28"/>
      <c r="J158" s="116" t="s">
        <v>238</v>
      </c>
    </row>
    <row r="159" spans="1:10" s="107" customFormat="1" ht="409.5">
      <c r="A159" s="25">
        <v>17</v>
      </c>
      <c r="B159" s="59" t="s">
        <v>239</v>
      </c>
      <c r="C159" s="114"/>
      <c r="D159" s="28"/>
      <c r="E159" s="115">
        <v>8532.23582</v>
      </c>
      <c r="F159" s="28"/>
      <c r="G159" s="28"/>
      <c r="H159" s="28"/>
      <c r="I159" s="28"/>
      <c r="J159" s="116" t="s">
        <v>240</v>
      </c>
    </row>
    <row r="160" spans="1:10" s="107" customFormat="1" ht="409.5">
      <c r="A160" s="25">
        <v>18</v>
      </c>
      <c r="B160" s="59" t="s">
        <v>241</v>
      </c>
      <c r="C160" s="114"/>
      <c r="D160" s="28"/>
      <c r="E160" s="115">
        <v>19942.12359</v>
      </c>
      <c r="F160" s="28"/>
      <c r="G160" s="28"/>
      <c r="H160" s="28"/>
      <c r="I160" s="28"/>
      <c r="J160" s="117" t="s">
        <v>230</v>
      </c>
    </row>
    <row r="161" spans="1:10" s="107" customFormat="1" ht="153">
      <c r="A161" s="25">
        <v>19</v>
      </c>
      <c r="B161" s="62" t="s">
        <v>242</v>
      </c>
      <c r="C161" s="114"/>
      <c r="D161" s="28"/>
      <c r="E161" s="64">
        <v>47.313269999999996</v>
      </c>
      <c r="F161" s="28"/>
      <c r="G161" s="28"/>
      <c r="H161" s="28"/>
      <c r="I161" s="28"/>
      <c r="J161" s="118" t="s">
        <v>116</v>
      </c>
    </row>
    <row r="162" spans="1:10" s="107" customFormat="1" ht="267.75">
      <c r="A162" s="25">
        <v>20</v>
      </c>
      <c r="B162" s="59" t="s">
        <v>243</v>
      </c>
      <c r="C162" s="114"/>
      <c r="D162" s="28"/>
      <c r="E162" s="115">
        <v>55712.71026</v>
      </c>
      <c r="F162" s="28"/>
      <c r="G162" s="28"/>
      <c r="H162" s="28"/>
      <c r="I162" s="28"/>
      <c r="J162" s="118" t="s">
        <v>244</v>
      </c>
    </row>
    <row r="163" spans="1:10" s="107" customFormat="1" ht="229.5">
      <c r="A163" s="25">
        <v>21</v>
      </c>
      <c r="B163" s="59" t="s">
        <v>245</v>
      </c>
      <c r="C163" s="114"/>
      <c r="D163" s="28"/>
      <c r="E163" s="64">
        <v>3090.058</v>
      </c>
      <c r="F163" s="28"/>
      <c r="G163" s="28"/>
      <c r="H163" s="28"/>
      <c r="I163" s="28"/>
      <c r="J163" s="118" t="s">
        <v>246</v>
      </c>
    </row>
    <row r="164" spans="1:10" s="107" customFormat="1" ht="114.75">
      <c r="A164" s="25">
        <v>22</v>
      </c>
      <c r="B164" s="62" t="s">
        <v>247</v>
      </c>
      <c r="C164" s="114"/>
      <c r="D164" s="28"/>
      <c r="E164" s="64">
        <v>314.03622</v>
      </c>
      <c r="F164" s="28"/>
      <c r="G164" s="28"/>
      <c r="H164" s="28"/>
      <c r="I164" s="28"/>
      <c r="J164" s="118" t="s">
        <v>116</v>
      </c>
    </row>
    <row r="165" spans="1:10" s="107" customFormat="1" ht="191.25">
      <c r="A165" s="25">
        <v>23</v>
      </c>
      <c r="B165" s="62" t="s">
        <v>248</v>
      </c>
      <c r="C165" s="114"/>
      <c r="D165" s="28"/>
      <c r="E165" s="64">
        <v>1058.89308</v>
      </c>
      <c r="F165" s="28"/>
      <c r="G165" s="28"/>
      <c r="H165" s="28"/>
      <c r="I165" s="28"/>
      <c r="J165" s="118" t="s">
        <v>116</v>
      </c>
    </row>
    <row r="166" spans="1:10" s="107" customFormat="1" ht="267.75">
      <c r="A166" s="25">
        <v>24</v>
      </c>
      <c r="B166" s="119" t="s">
        <v>249</v>
      </c>
      <c r="C166" s="114"/>
      <c r="D166" s="28"/>
      <c r="E166" s="64">
        <v>26.28515</v>
      </c>
      <c r="F166" s="28"/>
      <c r="G166" s="28"/>
      <c r="H166" s="28"/>
      <c r="I166" s="28"/>
      <c r="J166" s="118" t="s">
        <v>116</v>
      </c>
    </row>
    <row r="167" spans="1:10" s="107" customFormat="1" ht="306">
      <c r="A167" s="25">
        <v>25</v>
      </c>
      <c r="B167" s="119" t="s">
        <v>250</v>
      </c>
      <c r="C167" s="114"/>
      <c r="D167" s="28"/>
      <c r="E167" s="64">
        <v>11000</v>
      </c>
      <c r="F167" s="28"/>
      <c r="G167" s="28"/>
      <c r="H167" s="28"/>
      <c r="I167" s="28"/>
      <c r="J167" s="118" t="s">
        <v>205</v>
      </c>
    </row>
    <row r="168" spans="1:10" s="107" customFormat="1" ht="114.75">
      <c r="A168" s="25">
        <v>26</v>
      </c>
      <c r="B168" s="62" t="s">
        <v>251</v>
      </c>
      <c r="C168" s="67"/>
      <c r="D168" s="28"/>
      <c r="E168" s="64">
        <v>6500</v>
      </c>
      <c r="F168" s="28"/>
      <c r="G168" s="28"/>
      <c r="H168" s="28"/>
      <c r="I168" s="28"/>
      <c r="J168" s="118" t="s">
        <v>116</v>
      </c>
    </row>
    <row r="169" spans="1:10" s="107" customFormat="1" ht="153">
      <c r="A169" s="25">
        <v>27</v>
      </c>
      <c r="B169" s="62" t="s">
        <v>252</v>
      </c>
      <c r="C169" s="67"/>
      <c r="D169" s="28"/>
      <c r="E169" s="64">
        <v>41.903760000000005</v>
      </c>
      <c r="F169" s="28"/>
      <c r="G169" s="28"/>
      <c r="H169" s="28"/>
      <c r="I169" s="28"/>
      <c r="J169" s="118" t="s">
        <v>116</v>
      </c>
    </row>
    <row r="170" spans="1:10" s="107" customFormat="1" ht="229.5">
      <c r="A170" s="25">
        <v>28</v>
      </c>
      <c r="B170" s="120" t="s">
        <v>253</v>
      </c>
      <c r="C170" s="67"/>
      <c r="D170" s="28"/>
      <c r="E170" s="64">
        <v>92.32843</v>
      </c>
      <c r="F170" s="28"/>
      <c r="G170" s="28"/>
      <c r="H170" s="28"/>
      <c r="I170" s="28"/>
      <c r="J170" s="118" t="s">
        <v>116</v>
      </c>
    </row>
    <row r="171" spans="1:10" s="107" customFormat="1" ht="191.25">
      <c r="A171" s="25">
        <v>29</v>
      </c>
      <c r="B171" s="62" t="s">
        <v>254</v>
      </c>
      <c r="C171" s="67"/>
      <c r="D171" s="28"/>
      <c r="E171" s="64">
        <v>14784.31203</v>
      </c>
      <c r="F171" s="28"/>
      <c r="G171" s="28"/>
      <c r="H171" s="28"/>
      <c r="I171" s="28"/>
      <c r="J171" s="118" t="s">
        <v>116</v>
      </c>
    </row>
    <row r="172" spans="1:10" s="107" customFormat="1" ht="306">
      <c r="A172" s="25">
        <v>30</v>
      </c>
      <c r="B172" s="119" t="s">
        <v>255</v>
      </c>
      <c r="C172" s="67"/>
      <c r="D172" s="28"/>
      <c r="E172" s="64">
        <v>1307.3113500000002</v>
      </c>
      <c r="F172" s="28"/>
      <c r="G172" s="28"/>
      <c r="H172" s="28"/>
      <c r="I172" s="28"/>
      <c r="J172" s="118" t="s">
        <v>116</v>
      </c>
    </row>
    <row r="173" spans="1:10" s="107" customFormat="1" ht="229.5">
      <c r="A173" s="25">
        <v>31</v>
      </c>
      <c r="B173" s="119" t="s">
        <v>256</v>
      </c>
      <c r="C173" s="104">
        <v>522</v>
      </c>
      <c r="D173" s="28"/>
      <c r="E173" s="64">
        <v>3356.28013</v>
      </c>
      <c r="F173" s="28"/>
      <c r="G173" s="28"/>
      <c r="H173" s="28"/>
      <c r="I173" s="28"/>
      <c r="J173" s="118" t="s">
        <v>116</v>
      </c>
    </row>
    <row r="174" spans="1:10" s="107" customFormat="1" ht="229.5">
      <c r="A174" s="25">
        <v>32</v>
      </c>
      <c r="B174" s="119" t="s">
        <v>257</v>
      </c>
      <c r="C174" s="104">
        <v>522</v>
      </c>
      <c r="D174" s="28"/>
      <c r="E174" s="64">
        <v>11282.80926</v>
      </c>
      <c r="F174" s="28"/>
      <c r="G174" s="28"/>
      <c r="H174" s="28"/>
      <c r="I174" s="28"/>
      <c r="J174" s="118" t="s">
        <v>116</v>
      </c>
    </row>
    <row r="175" spans="1:10" s="107" customFormat="1" ht="267.75">
      <c r="A175" s="25">
        <v>33</v>
      </c>
      <c r="B175" s="119" t="s">
        <v>258</v>
      </c>
      <c r="C175" s="104">
        <v>522</v>
      </c>
      <c r="D175" s="28"/>
      <c r="E175" s="64">
        <f>137.13492+25283.04057</f>
        <v>25420.17549</v>
      </c>
      <c r="F175" s="28"/>
      <c r="G175" s="28">
        <v>3957.05896</v>
      </c>
      <c r="H175" s="28"/>
      <c r="I175" s="28"/>
      <c r="J175" s="118" t="s">
        <v>259</v>
      </c>
    </row>
    <row r="176" spans="1:10" s="107" customFormat="1" ht="153">
      <c r="A176" s="25">
        <v>34</v>
      </c>
      <c r="B176" s="119" t="s">
        <v>258</v>
      </c>
      <c r="C176" s="104">
        <v>522</v>
      </c>
      <c r="D176" s="28"/>
      <c r="E176" s="28"/>
      <c r="F176" s="98">
        <v>19882.04577</v>
      </c>
      <c r="G176" s="28"/>
      <c r="H176" s="28"/>
      <c r="I176" s="28"/>
      <c r="J176" s="26" t="s">
        <v>260</v>
      </c>
    </row>
    <row r="177" spans="1:10" s="107" customFormat="1" ht="229.5">
      <c r="A177" s="25">
        <v>35</v>
      </c>
      <c r="B177" s="62" t="s">
        <v>261</v>
      </c>
      <c r="C177" s="67"/>
      <c r="D177" s="28"/>
      <c r="E177" s="64">
        <v>1600.275</v>
      </c>
      <c r="F177" s="28"/>
      <c r="G177" s="28"/>
      <c r="H177" s="28"/>
      <c r="I177" s="28"/>
      <c r="J177" s="118" t="s">
        <v>262</v>
      </c>
    </row>
    <row r="178" spans="1:10" s="107" customFormat="1" ht="267.75">
      <c r="A178" s="25">
        <v>36</v>
      </c>
      <c r="B178" s="62" t="s">
        <v>263</v>
      </c>
      <c r="C178" s="67"/>
      <c r="D178" s="28"/>
      <c r="E178" s="64">
        <v>23245.558699999998</v>
      </c>
      <c r="F178" s="28"/>
      <c r="G178" s="28"/>
      <c r="H178" s="28"/>
      <c r="I178" s="28"/>
      <c r="J178" s="118" t="s">
        <v>262</v>
      </c>
    </row>
    <row r="179" spans="1:10" s="107" customFormat="1" ht="229.5">
      <c r="A179" s="25">
        <v>37</v>
      </c>
      <c r="B179" s="62" t="s">
        <v>264</v>
      </c>
      <c r="C179" s="67"/>
      <c r="D179" s="28"/>
      <c r="E179" s="64">
        <v>18126.87659</v>
      </c>
      <c r="F179" s="28"/>
      <c r="G179" s="28"/>
      <c r="H179" s="28"/>
      <c r="I179" s="28"/>
      <c r="J179" s="118" t="s">
        <v>116</v>
      </c>
    </row>
    <row r="180" spans="1:10" s="107" customFormat="1" ht="229.5">
      <c r="A180" s="25">
        <v>38</v>
      </c>
      <c r="B180" s="62" t="s">
        <v>265</v>
      </c>
      <c r="C180" s="67"/>
      <c r="D180" s="28"/>
      <c r="E180" s="122">
        <v>29135.043510000003</v>
      </c>
      <c r="F180" s="28"/>
      <c r="G180" s="28"/>
      <c r="H180" s="28"/>
      <c r="I180" s="28"/>
      <c r="J180" s="118" t="s">
        <v>262</v>
      </c>
    </row>
    <row r="181" spans="1:10" s="107" customFormat="1" ht="159" customHeight="1">
      <c r="A181" s="25">
        <v>39</v>
      </c>
      <c r="B181" s="62" t="s">
        <v>258</v>
      </c>
      <c r="C181" s="67"/>
      <c r="D181" s="28"/>
      <c r="E181" s="124">
        <v>3322.37208</v>
      </c>
      <c r="F181" s="28"/>
      <c r="G181" s="28"/>
      <c r="H181" s="28"/>
      <c r="I181" s="28"/>
      <c r="J181" s="125" t="s">
        <v>266</v>
      </c>
    </row>
    <row r="182" spans="1:10" s="107" customFormat="1" ht="229.5">
      <c r="A182" s="25">
        <v>40</v>
      </c>
      <c r="B182" s="125" t="s">
        <v>258</v>
      </c>
      <c r="C182" s="67"/>
      <c r="D182" s="28"/>
      <c r="E182" s="124">
        <v>3652.43196</v>
      </c>
      <c r="F182" s="28"/>
      <c r="G182" s="126">
        <v>8522.34126</v>
      </c>
      <c r="H182" s="28"/>
      <c r="I182" s="28"/>
      <c r="J182" s="125" t="s">
        <v>267</v>
      </c>
    </row>
    <row r="183" spans="1:10" s="107" customFormat="1" ht="191.25">
      <c r="A183" s="25">
        <v>41</v>
      </c>
      <c r="B183" s="125" t="s">
        <v>258</v>
      </c>
      <c r="C183" s="67"/>
      <c r="D183" s="28"/>
      <c r="E183" s="124">
        <v>3172.56236</v>
      </c>
      <c r="F183" s="28"/>
      <c r="G183" s="126">
        <v>7402.64555</v>
      </c>
      <c r="H183" s="28"/>
      <c r="I183" s="28"/>
      <c r="J183" s="125" t="s">
        <v>268</v>
      </c>
    </row>
    <row r="184" spans="1:10" s="107" customFormat="1" ht="191.25">
      <c r="A184" s="25">
        <v>42</v>
      </c>
      <c r="B184" s="125" t="s">
        <v>258</v>
      </c>
      <c r="C184" s="67"/>
      <c r="D184" s="28"/>
      <c r="E184" s="123">
        <v>5270.71831</v>
      </c>
      <c r="F184" s="28"/>
      <c r="G184" s="28"/>
      <c r="H184" s="127"/>
      <c r="I184" s="28"/>
      <c r="J184" s="125" t="s">
        <v>432</v>
      </c>
    </row>
    <row r="185" spans="1:10" s="107" customFormat="1" ht="37.5">
      <c r="A185" s="128"/>
      <c r="B185" s="128" t="s">
        <v>96</v>
      </c>
      <c r="C185" s="129"/>
      <c r="D185" s="130">
        <f aca="true" t="shared" si="9" ref="D185:I185">SUM(D136:D184)</f>
        <v>148423.15721</v>
      </c>
      <c r="E185" s="130">
        <f t="shared" si="9"/>
        <v>1353345.3478299999</v>
      </c>
      <c r="F185" s="130">
        <f t="shared" si="9"/>
        <v>193210.19577</v>
      </c>
      <c r="G185" s="130">
        <f t="shared" si="9"/>
        <v>193210.19576999996</v>
      </c>
      <c r="H185" s="130">
        <f t="shared" si="9"/>
        <v>213677.05</v>
      </c>
      <c r="I185" s="130">
        <f t="shared" si="9"/>
        <v>213677.05</v>
      </c>
      <c r="J185" s="131"/>
    </row>
    <row r="186" spans="1:10" s="107" customFormat="1" ht="107.25" customHeight="1">
      <c r="A186" s="169" t="s">
        <v>269</v>
      </c>
      <c r="B186" s="169"/>
      <c r="C186" s="169"/>
      <c r="D186" s="169"/>
      <c r="E186" s="169"/>
      <c r="F186" s="169"/>
      <c r="G186" s="169"/>
      <c r="H186" s="169"/>
      <c r="I186" s="169"/>
      <c r="J186" s="169"/>
    </row>
    <row r="187" spans="1:10" s="107" customFormat="1" ht="344.25">
      <c r="A187" s="25">
        <v>1</v>
      </c>
      <c r="B187" s="26" t="s">
        <v>270</v>
      </c>
      <c r="C187" s="104">
        <v>522</v>
      </c>
      <c r="D187" s="28"/>
      <c r="E187" s="28"/>
      <c r="F187" s="28"/>
      <c r="G187" s="28">
        <v>26700</v>
      </c>
      <c r="H187" s="28">
        <v>26700</v>
      </c>
      <c r="I187" s="28"/>
      <c r="J187" s="180" t="s">
        <v>271</v>
      </c>
    </row>
    <row r="188" spans="1:10" s="107" customFormat="1" ht="229.5">
      <c r="A188" s="25">
        <v>2</v>
      </c>
      <c r="B188" s="26" t="s">
        <v>272</v>
      </c>
      <c r="C188" s="104">
        <v>522</v>
      </c>
      <c r="D188" s="28"/>
      <c r="E188" s="28"/>
      <c r="F188" s="28">
        <v>104600</v>
      </c>
      <c r="G188" s="28"/>
      <c r="H188" s="28"/>
      <c r="I188" s="28"/>
      <c r="J188" s="180"/>
    </row>
    <row r="189" spans="1:10" s="107" customFormat="1" ht="191.25">
      <c r="A189" s="25">
        <v>3</v>
      </c>
      <c r="B189" s="26" t="s">
        <v>273</v>
      </c>
      <c r="C189" s="104">
        <v>244</v>
      </c>
      <c r="D189" s="28"/>
      <c r="E189" s="28"/>
      <c r="F189" s="28"/>
      <c r="G189" s="28">
        <v>77900</v>
      </c>
      <c r="H189" s="28"/>
      <c r="I189" s="28">
        <v>26700</v>
      </c>
      <c r="J189" s="180"/>
    </row>
    <row r="190" spans="1:10" s="107" customFormat="1" ht="37.5">
      <c r="A190" s="16"/>
      <c r="B190" s="171" t="s">
        <v>17</v>
      </c>
      <c r="C190" s="171"/>
      <c r="D190" s="104">
        <f aca="true" t="shared" si="10" ref="D190:I190">SUM(D187:D189)</f>
        <v>0</v>
      </c>
      <c r="E190" s="104">
        <f t="shared" si="10"/>
        <v>0</v>
      </c>
      <c r="F190" s="104">
        <f t="shared" si="10"/>
        <v>104600</v>
      </c>
      <c r="G190" s="104">
        <f t="shared" si="10"/>
        <v>104600</v>
      </c>
      <c r="H190" s="104">
        <f t="shared" si="10"/>
        <v>26700</v>
      </c>
      <c r="I190" s="104">
        <f t="shared" si="10"/>
        <v>26700</v>
      </c>
      <c r="J190" s="32"/>
    </row>
    <row r="191" spans="1:10" ht="37.5" customHeight="1">
      <c r="A191" s="169" t="s">
        <v>274</v>
      </c>
      <c r="B191" s="169"/>
      <c r="C191" s="169"/>
      <c r="D191" s="169"/>
      <c r="E191" s="169"/>
      <c r="F191" s="169"/>
      <c r="G191" s="169"/>
      <c r="H191" s="169"/>
      <c r="I191" s="169"/>
      <c r="J191" s="169"/>
    </row>
    <row r="192" spans="1:10" s="66" customFormat="1" ht="229.5">
      <c r="A192" s="25">
        <v>1</v>
      </c>
      <c r="B192" s="26" t="s">
        <v>275</v>
      </c>
      <c r="C192" s="27">
        <v>621</v>
      </c>
      <c r="D192" s="28">
        <v>13363</v>
      </c>
      <c r="E192" s="28"/>
      <c r="F192" s="28">
        <v>6866</v>
      </c>
      <c r="G192" s="28"/>
      <c r="H192" s="30">
        <v>1167</v>
      </c>
      <c r="I192" s="30"/>
      <c r="J192" s="181" t="s">
        <v>44</v>
      </c>
    </row>
    <row r="193" spans="1:10" s="66" customFormat="1" ht="229.5">
      <c r="A193" s="25">
        <v>2</v>
      </c>
      <c r="B193" s="26" t="s">
        <v>276</v>
      </c>
      <c r="C193" s="27">
        <v>621</v>
      </c>
      <c r="D193" s="28"/>
      <c r="E193" s="28">
        <v>13363</v>
      </c>
      <c r="F193" s="28"/>
      <c r="G193" s="28">
        <v>6866</v>
      </c>
      <c r="H193" s="30"/>
      <c r="I193" s="30">
        <v>1167</v>
      </c>
      <c r="J193" s="181"/>
    </row>
    <row r="194" spans="1:10" s="66" customFormat="1" ht="152.25" customHeight="1">
      <c r="A194" s="25">
        <v>3</v>
      </c>
      <c r="B194" s="26" t="s">
        <v>277</v>
      </c>
      <c r="C194" s="27">
        <v>622</v>
      </c>
      <c r="D194" s="28">
        <v>70000</v>
      </c>
      <c r="E194" s="28"/>
      <c r="F194" s="28">
        <v>130000</v>
      </c>
      <c r="G194" s="28"/>
      <c r="H194" s="30">
        <v>100000</v>
      </c>
      <c r="I194" s="30"/>
      <c r="J194" s="181" t="s">
        <v>278</v>
      </c>
    </row>
    <row r="195" spans="1:10" s="66" customFormat="1" ht="152.25" customHeight="1">
      <c r="A195" s="25">
        <v>4</v>
      </c>
      <c r="B195" s="26" t="s">
        <v>279</v>
      </c>
      <c r="C195" s="27">
        <v>622</v>
      </c>
      <c r="D195" s="28"/>
      <c r="E195" s="28">
        <v>70000</v>
      </c>
      <c r="F195" s="28"/>
      <c r="G195" s="28">
        <v>130000</v>
      </c>
      <c r="H195" s="30"/>
      <c r="I195" s="30">
        <v>100000</v>
      </c>
      <c r="J195" s="181"/>
    </row>
    <row r="196" spans="1:10" s="66" customFormat="1" ht="191.25" customHeight="1">
      <c r="A196" s="25">
        <v>5</v>
      </c>
      <c r="B196" s="26" t="s">
        <v>280</v>
      </c>
      <c r="C196" s="25"/>
      <c r="D196" s="28">
        <v>15000</v>
      </c>
      <c r="E196" s="28"/>
      <c r="F196" s="28"/>
      <c r="G196" s="28"/>
      <c r="H196" s="30"/>
      <c r="I196" s="30"/>
      <c r="J196" s="170" t="s">
        <v>281</v>
      </c>
    </row>
    <row r="197" spans="1:10" s="66" customFormat="1" ht="267.75" customHeight="1">
      <c r="A197" s="25">
        <v>6</v>
      </c>
      <c r="B197" s="26" t="s">
        <v>282</v>
      </c>
      <c r="C197" s="25"/>
      <c r="D197" s="28">
        <v>0</v>
      </c>
      <c r="E197" s="28">
        <v>15000</v>
      </c>
      <c r="F197" s="28"/>
      <c r="G197" s="28"/>
      <c r="H197" s="30"/>
      <c r="I197" s="30"/>
      <c r="J197" s="170"/>
    </row>
    <row r="198" spans="1:10" s="58" customFormat="1" ht="153" customHeight="1">
      <c r="A198" s="25">
        <v>7</v>
      </c>
      <c r="B198" s="74" t="s">
        <v>283</v>
      </c>
      <c r="C198" s="56"/>
      <c r="D198" s="36">
        <v>10891.4</v>
      </c>
      <c r="E198" s="36"/>
      <c r="F198" s="36"/>
      <c r="G198" s="36"/>
      <c r="H198" s="38"/>
      <c r="I198" s="38"/>
      <c r="J198" s="48" t="s">
        <v>284</v>
      </c>
    </row>
    <row r="199" spans="1:10" s="58" customFormat="1" ht="93" customHeight="1">
      <c r="A199" s="25">
        <v>8</v>
      </c>
      <c r="B199" s="74" t="s">
        <v>285</v>
      </c>
      <c r="C199" s="56"/>
      <c r="D199" s="36"/>
      <c r="E199" s="36">
        <v>5000</v>
      </c>
      <c r="F199" s="36"/>
      <c r="G199" s="36"/>
      <c r="H199" s="38"/>
      <c r="I199" s="38"/>
      <c r="J199" s="48" t="s">
        <v>286</v>
      </c>
    </row>
    <row r="200" spans="1:10" s="58" customFormat="1" ht="114.75" customHeight="1">
      <c r="A200" s="25">
        <v>9</v>
      </c>
      <c r="B200" s="74" t="s">
        <v>287</v>
      </c>
      <c r="C200" s="56"/>
      <c r="D200" s="36"/>
      <c r="E200" s="36">
        <v>92390.18</v>
      </c>
      <c r="F200" s="36"/>
      <c r="G200" s="36"/>
      <c r="H200" s="38"/>
      <c r="I200" s="38"/>
      <c r="J200" s="48" t="s">
        <v>288</v>
      </c>
    </row>
    <row r="201" spans="1:10" s="58" customFormat="1" ht="153" customHeight="1">
      <c r="A201" s="25">
        <v>10</v>
      </c>
      <c r="B201" s="74" t="s">
        <v>289</v>
      </c>
      <c r="C201" s="56"/>
      <c r="D201" s="36"/>
      <c r="E201" s="36">
        <v>4500</v>
      </c>
      <c r="F201" s="36"/>
      <c r="G201" s="36"/>
      <c r="H201" s="38"/>
      <c r="I201" s="38"/>
      <c r="J201" s="132" t="s">
        <v>290</v>
      </c>
    </row>
    <row r="202" spans="1:10" s="66" customFormat="1" ht="114.75" customHeight="1">
      <c r="A202" s="25">
        <v>11</v>
      </c>
      <c r="B202" s="133" t="s">
        <v>291</v>
      </c>
      <c r="C202" s="27"/>
      <c r="D202" s="64"/>
      <c r="E202" s="64">
        <v>34733.43546</v>
      </c>
      <c r="F202" s="64"/>
      <c r="G202" s="64"/>
      <c r="H202" s="64"/>
      <c r="I202" s="64"/>
      <c r="J202" s="88" t="s">
        <v>292</v>
      </c>
    </row>
    <row r="203" spans="1:10" s="66" customFormat="1" ht="114.75">
      <c r="A203" s="25">
        <v>12</v>
      </c>
      <c r="B203" s="133" t="s">
        <v>293</v>
      </c>
      <c r="C203" s="27"/>
      <c r="D203" s="64"/>
      <c r="E203" s="64">
        <v>32200.41585</v>
      </c>
      <c r="F203" s="64"/>
      <c r="G203" s="64"/>
      <c r="H203" s="64"/>
      <c r="I203" s="64"/>
      <c r="J203" s="88" t="s">
        <v>294</v>
      </c>
    </row>
    <row r="204" spans="1:10" s="66" customFormat="1" ht="153">
      <c r="A204" s="25">
        <v>13</v>
      </c>
      <c r="B204" s="133" t="s">
        <v>295</v>
      </c>
      <c r="C204" s="27"/>
      <c r="D204" s="28"/>
      <c r="E204" s="64">
        <v>3546.75157</v>
      </c>
      <c r="F204" s="28"/>
      <c r="G204" s="28"/>
      <c r="H204" s="30"/>
      <c r="I204" s="30"/>
      <c r="J204" s="88" t="s">
        <v>296</v>
      </c>
    </row>
    <row r="205" spans="1:10" s="66" customFormat="1" ht="38.25">
      <c r="A205" s="171" t="s">
        <v>17</v>
      </c>
      <c r="B205" s="171"/>
      <c r="C205" s="31"/>
      <c r="D205" s="134">
        <f aca="true" t="shared" si="11" ref="D205:I205">SUM(D192:D204)</f>
        <v>109254.4</v>
      </c>
      <c r="E205" s="134">
        <f t="shared" si="11"/>
        <v>270733.78288</v>
      </c>
      <c r="F205" s="134">
        <f t="shared" si="11"/>
        <v>136866</v>
      </c>
      <c r="G205" s="134">
        <f t="shared" si="11"/>
        <v>136866</v>
      </c>
      <c r="H205" s="134">
        <f t="shared" si="11"/>
        <v>101167</v>
      </c>
      <c r="I205" s="134">
        <f t="shared" si="11"/>
        <v>101167</v>
      </c>
      <c r="J205" s="32"/>
    </row>
    <row r="206" spans="1:10" ht="51" customHeight="1">
      <c r="A206" s="169" t="s">
        <v>297</v>
      </c>
      <c r="B206" s="169"/>
      <c r="C206" s="169"/>
      <c r="D206" s="169"/>
      <c r="E206" s="169"/>
      <c r="F206" s="169"/>
      <c r="G206" s="169"/>
      <c r="H206" s="169"/>
      <c r="I206" s="169"/>
      <c r="J206" s="169"/>
    </row>
    <row r="207" spans="1:10" ht="314.25" customHeight="1">
      <c r="A207" s="25">
        <v>1</v>
      </c>
      <c r="B207" s="26" t="s">
        <v>298</v>
      </c>
      <c r="C207" s="27">
        <v>244</v>
      </c>
      <c r="D207" s="28">
        <v>16578</v>
      </c>
      <c r="E207" s="28"/>
      <c r="F207" s="28"/>
      <c r="G207" s="28"/>
      <c r="H207" s="30"/>
      <c r="I207" s="30"/>
      <c r="J207" s="181" t="s">
        <v>299</v>
      </c>
    </row>
    <row r="208" spans="1:10" ht="191.25">
      <c r="A208" s="25">
        <v>2</v>
      </c>
      <c r="B208" s="26" t="s">
        <v>300</v>
      </c>
      <c r="C208" s="27">
        <v>612</v>
      </c>
      <c r="D208" s="28"/>
      <c r="E208" s="28">
        <v>16577.947</v>
      </c>
      <c r="F208" s="28"/>
      <c r="G208" s="28"/>
      <c r="H208" s="30"/>
      <c r="I208" s="30"/>
      <c r="J208" s="181"/>
    </row>
    <row r="209" spans="1:10" ht="408.75" customHeight="1">
      <c r="A209" s="25">
        <v>3</v>
      </c>
      <c r="B209" s="26" t="s">
        <v>301</v>
      </c>
      <c r="C209" s="27">
        <v>521</v>
      </c>
      <c r="D209" s="28">
        <v>4126.603</v>
      </c>
      <c r="E209" s="28"/>
      <c r="F209" s="28"/>
      <c r="G209" s="28"/>
      <c r="H209" s="30"/>
      <c r="I209" s="30"/>
      <c r="J209" s="94" t="s">
        <v>302</v>
      </c>
    </row>
    <row r="210" spans="1:10" ht="362.25" customHeight="1">
      <c r="A210" s="25">
        <v>4</v>
      </c>
      <c r="B210" s="26" t="s">
        <v>303</v>
      </c>
      <c r="C210" s="27">
        <v>244</v>
      </c>
      <c r="D210" s="28"/>
      <c r="E210" s="28">
        <v>3526.603</v>
      </c>
      <c r="F210" s="28"/>
      <c r="G210" s="28"/>
      <c r="H210" s="30"/>
      <c r="I210" s="30"/>
      <c r="J210" s="94" t="s">
        <v>304</v>
      </c>
    </row>
    <row r="211" spans="1:10" s="66" customFormat="1" ht="245.25" customHeight="1">
      <c r="A211" s="25">
        <v>5</v>
      </c>
      <c r="B211" s="26" t="s">
        <v>305</v>
      </c>
      <c r="C211" s="27"/>
      <c r="D211" s="28"/>
      <c r="E211" s="28">
        <v>50000</v>
      </c>
      <c r="F211" s="28"/>
      <c r="G211" s="28"/>
      <c r="H211" s="28"/>
      <c r="I211" s="28"/>
      <c r="J211" s="135" t="s">
        <v>306</v>
      </c>
    </row>
    <row r="212" spans="1:10" s="65" customFormat="1" ht="153">
      <c r="A212" s="25">
        <v>6</v>
      </c>
      <c r="B212" s="62" t="s">
        <v>307</v>
      </c>
      <c r="C212" s="63"/>
      <c r="D212" s="28"/>
      <c r="E212" s="64">
        <v>10620</v>
      </c>
      <c r="F212" s="28"/>
      <c r="G212" s="28"/>
      <c r="H212" s="28"/>
      <c r="I212" s="28"/>
      <c r="J212" s="88" t="s">
        <v>71</v>
      </c>
    </row>
    <row r="213" spans="1:10" ht="37.5">
      <c r="A213" s="171" t="s">
        <v>17</v>
      </c>
      <c r="B213" s="171"/>
      <c r="C213" s="31"/>
      <c r="D213" s="32">
        <f aca="true" t="shared" si="12" ref="D213:I213">SUM(D207:D212)</f>
        <v>20704.603</v>
      </c>
      <c r="E213" s="32">
        <f t="shared" si="12"/>
        <v>80724.55</v>
      </c>
      <c r="F213" s="32">
        <f t="shared" si="12"/>
        <v>0</v>
      </c>
      <c r="G213" s="32">
        <f t="shared" si="12"/>
        <v>0</v>
      </c>
      <c r="H213" s="32">
        <f t="shared" si="12"/>
        <v>0</v>
      </c>
      <c r="I213" s="32">
        <f t="shared" si="12"/>
        <v>0</v>
      </c>
      <c r="J213" s="32"/>
    </row>
    <row r="214" spans="1:10" ht="99" customHeight="1">
      <c r="A214" s="169" t="s">
        <v>308</v>
      </c>
      <c r="B214" s="169"/>
      <c r="C214" s="169"/>
      <c r="D214" s="169"/>
      <c r="E214" s="169"/>
      <c r="F214" s="169"/>
      <c r="G214" s="169"/>
      <c r="H214" s="169"/>
      <c r="I214" s="169"/>
      <c r="J214" s="169"/>
    </row>
    <row r="215" spans="1:10" ht="229.5">
      <c r="A215" s="173">
        <v>1</v>
      </c>
      <c r="B215" s="88" t="s">
        <v>309</v>
      </c>
      <c r="C215" s="28"/>
      <c r="D215" s="28">
        <v>3000</v>
      </c>
      <c r="E215" s="28"/>
      <c r="F215" s="28"/>
      <c r="G215" s="28"/>
      <c r="H215" s="30"/>
      <c r="I215" s="30"/>
      <c r="J215" s="170" t="s">
        <v>310</v>
      </c>
    </row>
    <row r="216" spans="1:10" ht="229.5">
      <c r="A216" s="173"/>
      <c r="B216" s="88" t="s">
        <v>311</v>
      </c>
      <c r="C216" s="28"/>
      <c r="D216" s="28"/>
      <c r="E216" s="28">
        <v>3000</v>
      </c>
      <c r="F216" s="28"/>
      <c r="G216" s="28"/>
      <c r="H216" s="30"/>
      <c r="I216" s="30"/>
      <c r="J216" s="170"/>
    </row>
    <row r="217" spans="1:10" ht="37.5">
      <c r="A217" s="171" t="s">
        <v>17</v>
      </c>
      <c r="B217" s="171"/>
      <c r="C217" s="32">
        <f>C215+C216</f>
        <v>0</v>
      </c>
      <c r="D217" s="32">
        <f aca="true" t="shared" si="13" ref="D217:I217">SUM(D215:D216)</f>
        <v>3000</v>
      </c>
      <c r="E217" s="32">
        <f t="shared" si="13"/>
        <v>3000</v>
      </c>
      <c r="F217" s="32">
        <f t="shared" si="13"/>
        <v>0</v>
      </c>
      <c r="G217" s="32">
        <f t="shared" si="13"/>
        <v>0</v>
      </c>
      <c r="H217" s="32">
        <f t="shared" si="13"/>
        <v>0</v>
      </c>
      <c r="I217" s="32">
        <f t="shared" si="13"/>
        <v>0</v>
      </c>
      <c r="J217" s="136"/>
    </row>
    <row r="218" spans="1:10" ht="51" customHeight="1">
      <c r="A218" s="169" t="s">
        <v>312</v>
      </c>
      <c r="B218" s="169"/>
      <c r="C218" s="169"/>
      <c r="D218" s="169"/>
      <c r="E218" s="169"/>
      <c r="F218" s="169"/>
      <c r="G218" s="169"/>
      <c r="H218" s="169"/>
      <c r="I218" s="169"/>
      <c r="J218" s="169"/>
    </row>
    <row r="219" spans="1:10" ht="38.25">
      <c r="A219" s="25">
        <v>1</v>
      </c>
      <c r="B219" s="26" t="s">
        <v>313</v>
      </c>
      <c r="C219" s="27"/>
      <c r="D219" s="28"/>
      <c r="E219" s="28">
        <v>10000</v>
      </c>
      <c r="F219" s="28"/>
      <c r="G219" s="28"/>
      <c r="H219" s="30"/>
      <c r="I219" s="30"/>
      <c r="J219" s="94" t="s">
        <v>314</v>
      </c>
    </row>
    <row r="220" spans="1:10" ht="37.5">
      <c r="A220" s="171" t="s">
        <v>17</v>
      </c>
      <c r="B220" s="171"/>
      <c r="C220" s="32"/>
      <c r="D220" s="32">
        <f aca="true" t="shared" si="14" ref="D220:I220">D219</f>
        <v>0</v>
      </c>
      <c r="E220" s="32">
        <f t="shared" si="14"/>
        <v>10000</v>
      </c>
      <c r="F220" s="32">
        <f t="shared" si="14"/>
        <v>0</v>
      </c>
      <c r="G220" s="32">
        <f t="shared" si="14"/>
        <v>0</v>
      </c>
      <c r="H220" s="32">
        <f t="shared" si="14"/>
        <v>0</v>
      </c>
      <c r="I220" s="32">
        <f t="shared" si="14"/>
        <v>0</v>
      </c>
      <c r="J220" s="136"/>
    </row>
    <row r="221" spans="1:10" ht="51" customHeight="1">
      <c r="A221" s="169" t="s">
        <v>315</v>
      </c>
      <c r="B221" s="169"/>
      <c r="C221" s="169"/>
      <c r="D221" s="169"/>
      <c r="E221" s="169"/>
      <c r="F221" s="169"/>
      <c r="G221" s="169"/>
      <c r="H221" s="169"/>
      <c r="I221" s="169"/>
      <c r="J221" s="169"/>
    </row>
    <row r="222" spans="1:10" ht="351" customHeight="1">
      <c r="A222" s="25">
        <v>1</v>
      </c>
      <c r="B222" s="26" t="s">
        <v>316</v>
      </c>
      <c r="C222" s="27">
        <v>632</v>
      </c>
      <c r="D222" s="28"/>
      <c r="E222" s="28">
        <v>49713.37</v>
      </c>
      <c r="F222" s="28"/>
      <c r="G222" s="28"/>
      <c r="H222" s="28"/>
      <c r="I222" s="28"/>
      <c r="J222" s="26" t="s">
        <v>317</v>
      </c>
    </row>
    <row r="223" spans="1:10" ht="306">
      <c r="A223" s="25">
        <v>2</v>
      </c>
      <c r="B223" s="26" t="s">
        <v>318</v>
      </c>
      <c r="C223" s="27">
        <v>632</v>
      </c>
      <c r="D223" s="28">
        <v>49713.37</v>
      </c>
      <c r="E223" s="28"/>
      <c r="F223" s="28"/>
      <c r="G223" s="28"/>
      <c r="H223" s="28"/>
      <c r="I223" s="28"/>
      <c r="J223" s="26" t="s">
        <v>319</v>
      </c>
    </row>
    <row r="224" spans="1:10" s="66" customFormat="1" ht="267.75">
      <c r="A224" s="25">
        <v>3</v>
      </c>
      <c r="B224" s="137" t="s">
        <v>320</v>
      </c>
      <c r="C224" s="27"/>
      <c r="D224" s="121"/>
      <c r="E224" s="121">
        <v>200000</v>
      </c>
      <c r="F224" s="121"/>
      <c r="G224" s="121"/>
      <c r="H224" s="121"/>
      <c r="I224" s="121"/>
      <c r="J224" s="100" t="s">
        <v>321</v>
      </c>
    </row>
    <row r="225" spans="1:10" s="66" customFormat="1" ht="193.5" customHeight="1">
      <c r="A225" s="25">
        <v>4</v>
      </c>
      <c r="B225" s="97" t="s">
        <v>322</v>
      </c>
      <c r="C225" s="27"/>
      <c r="D225" s="28"/>
      <c r="E225" s="121">
        <f>125000</f>
        <v>125000</v>
      </c>
      <c r="F225" s="28"/>
      <c r="G225" s="28"/>
      <c r="H225" s="28"/>
      <c r="I225" s="28"/>
      <c r="J225" s="99" t="s">
        <v>323</v>
      </c>
    </row>
    <row r="226" spans="1:10" s="66" customFormat="1" ht="153">
      <c r="A226" s="25">
        <v>5</v>
      </c>
      <c r="B226" s="97" t="s">
        <v>324</v>
      </c>
      <c r="C226" s="27"/>
      <c r="D226" s="28"/>
      <c r="E226" s="121">
        <v>20000</v>
      </c>
      <c r="F226" s="28"/>
      <c r="G226" s="28"/>
      <c r="H226" s="28"/>
      <c r="I226" s="28"/>
      <c r="J226" s="99" t="s">
        <v>325</v>
      </c>
    </row>
    <row r="227" spans="1:10" s="66" customFormat="1" ht="193.5" customHeight="1">
      <c r="A227" s="25">
        <v>6</v>
      </c>
      <c r="B227" s="97" t="s">
        <v>322</v>
      </c>
      <c r="C227" s="27"/>
      <c r="D227" s="28"/>
      <c r="E227" s="121">
        <v>6600</v>
      </c>
      <c r="F227" s="28"/>
      <c r="G227" s="28"/>
      <c r="H227" s="28"/>
      <c r="I227" s="28"/>
      <c r="J227" s="97" t="s">
        <v>326</v>
      </c>
    </row>
    <row r="228" spans="1:10" s="66" customFormat="1" ht="191.25">
      <c r="A228" s="25">
        <v>7</v>
      </c>
      <c r="B228" s="133" t="s">
        <v>327</v>
      </c>
      <c r="C228" s="27"/>
      <c r="D228" s="28"/>
      <c r="E228" s="64">
        <v>8747.30629</v>
      </c>
      <c r="F228" s="28"/>
      <c r="G228" s="28"/>
      <c r="H228" s="28"/>
      <c r="I228" s="28"/>
      <c r="J228" s="88" t="s">
        <v>328</v>
      </c>
    </row>
    <row r="229" spans="1:10" ht="36.75" customHeight="1">
      <c r="A229" s="171" t="s">
        <v>17</v>
      </c>
      <c r="B229" s="171"/>
      <c r="C229" s="138"/>
      <c r="D229" s="32">
        <f aca="true" t="shared" si="15" ref="D229:I229">SUM(D222:D228)</f>
        <v>49713.37</v>
      </c>
      <c r="E229" s="32">
        <f t="shared" si="15"/>
        <v>410060.67629</v>
      </c>
      <c r="F229" s="32">
        <f t="shared" si="15"/>
        <v>0</v>
      </c>
      <c r="G229" s="32">
        <f t="shared" si="15"/>
        <v>0</v>
      </c>
      <c r="H229" s="32">
        <f t="shared" si="15"/>
        <v>0</v>
      </c>
      <c r="I229" s="32">
        <f t="shared" si="15"/>
        <v>0</v>
      </c>
      <c r="J229" s="139"/>
    </row>
    <row r="230" spans="1:10" ht="51" customHeight="1">
      <c r="A230" s="169" t="s">
        <v>329</v>
      </c>
      <c r="B230" s="169"/>
      <c r="C230" s="169"/>
      <c r="D230" s="169"/>
      <c r="E230" s="169"/>
      <c r="F230" s="169"/>
      <c r="G230" s="169"/>
      <c r="H230" s="169"/>
      <c r="I230" s="169"/>
      <c r="J230" s="169"/>
    </row>
    <row r="231" spans="1:10" ht="135" customHeight="1">
      <c r="A231" s="173">
        <v>1</v>
      </c>
      <c r="B231" s="26" t="s">
        <v>330</v>
      </c>
      <c r="C231" s="27">
        <v>811</v>
      </c>
      <c r="D231" s="28">
        <v>16963.7</v>
      </c>
      <c r="E231" s="28"/>
      <c r="F231" s="28"/>
      <c r="G231" s="28"/>
      <c r="H231" s="30"/>
      <c r="I231" s="30"/>
      <c r="J231" s="170" t="s">
        <v>331</v>
      </c>
    </row>
    <row r="232" spans="1:10" ht="142.5" customHeight="1">
      <c r="A232" s="173"/>
      <c r="B232" s="26" t="s">
        <v>332</v>
      </c>
      <c r="C232" s="27">
        <v>811</v>
      </c>
      <c r="D232" s="28"/>
      <c r="E232" s="28">
        <v>16963.7</v>
      </c>
      <c r="F232" s="28"/>
      <c r="G232" s="28"/>
      <c r="H232" s="30"/>
      <c r="I232" s="30"/>
      <c r="J232" s="170"/>
    </row>
    <row r="233" spans="1:10" s="66" customFormat="1" ht="191.25">
      <c r="A233" s="25">
        <v>2</v>
      </c>
      <c r="B233" s="113" t="s">
        <v>333</v>
      </c>
      <c r="C233" s="27"/>
      <c r="D233" s="28"/>
      <c r="E233" s="121">
        <v>9134.3</v>
      </c>
      <c r="F233" s="28"/>
      <c r="G233" s="140">
        <v>0</v>
      </c>
      <c r="H233" s="30"/>
      <c r="I233" s="140">
        <v>0</v>
      </c>
      <c r="J233" s="97" t="s">
        <v>181</v>
      </c>
    </row>
    <row r="234" spans="1:10" s="66" customFormat="1" ht="76.5">
      <c r="A234" s="25">
        <v>3</v>
      </c>
      <c r="B234" s="111" t="s">
        <v>334</v>
      </c>
      <c r="C234" s="27"/>
      <c r="D234" s="28"/>
      <c r="E234" s="121">
        <f>19000-9000</f>
        <v>10000</v>
      </c>
      <c r="F234" s="28"/>
      <c r="G234" s="121">
        <f>3000+9355.16691+555+9000</f>
        <v>21910.16691</v>
      </c>
      <c r="H234" s="30"/>
      <c r="I234" s="121">
        <v>3000</v>
      </c>
      <c r="J234" s="100" t="s">
        <v>335</v>
      </c>
    </row>
    <row r="235" spans="1:10" ht="37.5">
      <c r="A235" s="171" t="s">
        <v>17</v>
      </c>
      <c r="B235" s="171"/>
      <c r="C235" s="31"/>
      <c r="D235" s="32">
        <f aca="true" t="shared" si="16" ref="D235:I235">SUM(D231:D234)</f>
        <v>16963.7</v>
      </c>
      <c r="E235" s="32">
        <f t="shared" si="16"/>
        <v>36098</v>
      </c>
      <c r="F235" s="32">
        <f t="shared" si="16"/>
        <v>0</v>
      </c>
      <c r="G235" s="32">
        <f t="shared" si="16"/>
        <v>21910.16691</v>
      </c>
      <c r="H235" s="32">
        <f t="shared" si="16"/>
        <v>0</v>
      </c>
      <c r="I235" s="32">
        <f t="shared" si="16"/>
        <v>3000</v>
      </c>
      <c r="J235" s="32"/>
    </row>
    <row r="236" spans="1:10" ht="63" customHeight="1">
      <c r="A236" s="169" t="s">
        <v>336</v>
      </c>
      <c r="B236" s="169"/>
      <c r="C236" s="169"/>
      <c r="D236" s="169"/>
      <c r="E236" s="169"/>
      <c r="F236" s="169"/>
      <c r="G236" s="169"/>
      <c r="H236" s="169"/>
      <c r="I236" s="169"/>
      <c r="J236" s="169"/>
    </row>
    <row r="237" spans="1:10" ht="176.25">
      <c r="A237" s="173">
        <v>1</v>
      </c>
      <c r="B237" s="141" t="s">
        <v>337</v>
      </c>
      <c r="C237" s="27">
        <v>244</v>
      </c>
      <c r="D237" s="28">
        <v>554.777</v>
      </c>
      <c r="E237" s="28"/>
      <c r="F237" s="28">
        <v>606.362</v>
      </c>
      <c r="G237" s="28"/>
      <c r="H237" s="30">
        <v>606.254</v>
      </c>
      <c r="I237" s="30"/>
      <c r="J237" s="170" t="s">
        <v>338</v>
      </c>
    </row>
    <row r="238" spans="1:10" ht="105.75">
      <c r="A238" s="173"/>
      <c r="B238" s="141" t="s">
        <v>339</v>
      </c>
      <c r="C238" s="27">
        <v>632</v>
      </c>
      <c r="D238" s="28"/>
      <c r="E238" s="28">
        <v>554.777</v>
      </c>
      <c r="F238" s="28"/>
      <c r="G238" s="28">
        <v>606.362</v>
      </c>
      <c r="H238" s="30"/>
      <c r="I238" s="30">
        <v>606.254</v>
      </c>
      <c r="J238" s="170"/>
    </row>
    <row r="239" spans="1:10" s="66" customFormat="1" ht="153">
      <c r="A239" s="25">
        <v>2</v>
      </c>
      <c r="B239" s="94" t="s">
        <v>340</v>
      </c>
      <c r="C239" s="27"/>
      <c r="D239" s="28"/>
      <c r="E239" s="140">
        <v>1255</v>
      </c>
      <c r="F239" s="28"/>
      <c r="G239" s="28"/>
      <c r="H239" s="30"/>
      <c r="I239" s="30"/>
      <c r="J239" s="99" t="s">
        <v>341</v>
      </c>
    </row>
    <row r="240" spans="1:10" s="66" customFormat="1" ht="153">
      <c r="A240" s="25">
        <v>3</v>
      </c>
      <c r="B240" s="94" t="s">
        <v>342</v>
      </c>
      <c r="C240" s="27"/>
      <c r="D240" s="28"/>
      <c r="E240" s="140">
        <v>1439</v>
      </c>
      <c r="F240" s="28"/>
      <c r="G240" s="28"/>
      <c r="H240" s="30"/>
      <c r="I240" s="30"/>
      <c r="J240" s="99" t="s">
        <v>343</v>
      </c>
    </row>
    <row r="241" spans="1:10" s="66" customFormat="1" ht="153">
      <c r="A241" s="25">
        <v>4</v>
      </c>
      <c r="B241" s="94" t="s">
        <v>344</v>
      </c>
      <c r="C241" s="27"/>
      <c r="D241" s="28"/>
      <c r="E241" s="140">
        <v>10725</v>
      </c>
      <c r="F241" s="28"/>
      <c r="G241" s="28"/>
      <c r="H241" s="30"/>
      <c r="I241" s="30"/>
      <c r="J241" s="99" t="s">
        <v>345</v>
      </c>
    </row>
    <row r="242" spans="1:10" s="66" customFormat="1" ht="153">
      <c r="A242" s="25">
        <v>5</v>
      </c>
      <c r="B242" s="26" t="s">
        <v>346</v>
      </c>
      <c r="C242" s="27"/>
      <c r="D242" s="28"/>
      <c r="E242" s="121">
        <v>40000</v>
      </c>
      <c r="F242" s="28"/>
      <c r="G242" s="28"/>
      <c r="H242" s="30"/>
      <c r="I242" s="30"/>
      <c r="J242" s="100" t="s">
        <v>347</v>
      </c>
    </row>
    <row r="243" spans="1:10" s="66" customFormat="1" ht="306">
      <c r="A243" s="25">
        <v>6</v>
      </c>
      <c r="B243" s="113" t="s">
        <v>348</v>
      </c>
      <c r="C243" s="27"/>
      <c r="D243" s="28"/>
      <c r="E243" s="140">
        <v>11800</v>
      </c>
      <c r="F243" s="28"/>
      <c r="G243" s="28"/>
      <c r="H243" s="30"/>
      <c r="I243" s="30"/>
      <c r="J243" s="99" t="s">
        <v>349</v>
      </c>
    </row>
    <row r="244" spans="1:10" s="66" customFormat="1" ht="153">
      <c r="A244" s="25">
        <v>7</v>
      </c>
      <c r="B244" s="62" t="s">
        <v>350</v>
      </c>
      <c r="C244" s="27"/>
      <c r="D244" s="28"/>
      <c r="E244" s="64">
        <v>2373.31218</v>
      </c>
      <c r="F244" s="28"/>
      <c r="G244" s="28"/>
      <c r="H244" s="30"/>
      <c r="I244" s="30"/>
      <c r="J244" s="97" t="s">
        <v>71</v>
      </c>
    </row>
    <row r="245" spans="1:10" ht="36.75" customHeight="1">
      <c r="A245" s="171" t="s">
        <v>17</v>
      </c>
      <c r="B245" s="171"/>
      <c r="C245" s="138"/>
      <c r="D245" s="32">
        <f aca="true" t="shared" si="17" ref="D245:I245">SUM(D237:D244)</f>
        <v>554.777</v>
      </c>
      <c r="E245" s="32">
        <f t="shared" si="17"/>
        <v>68147.08918</v>
      </c>
      <c r="F245" s="32">
        <f t="shared" si="17"/>
        <v>606.362</v>
      </c>
      <c r="G245" s="32">
        <f t="shared" si="17"/>
        <v>606.362</v>
      </c>
      <c r="H245" s="32">
        <f t="shared" si="17"/>
        <v>606.254</v>
      </c>
      <c r="I245" s="32">
        <f t="shared" si="17"/>
        <v>606.254</v>
      </c>
      <c r="J245" s="139"/>
    </row>
    <row r="246" spans="1:10" ht="92.25" customHeight="1">
      <c r="A246" s="169" t="s">
        <v>351</v>
      </c>
      <c r="B246" s="169"/>
      <c r="C246" s="169"/>
      <c r="D246" s="169"/>
      <c r="E246" s="169"/>
      <c r="F246" s="169"/>
      <c r="G246" s="169"/>
      <c r="H246" s="169"/>
      <c r="I246" s="169"/>
      <c r="J246" s="169"/>
    </row>
    <row r="247" spans="1:10" ht="89.25" customHeight="1">
      <c r="A247" s="173">
        <v>1</v>
      </c>
      <c r="B247" s="182" t="s">
        <v>352</v>
      </c>
      <c r="C247" s="27">
        <v>632</v>
      </c>
      <c r="D247" s="72">
        <v>300</v>
      </c>
      <c r="E247" s="72"/>
      <c r="F247" s="29"/>
      <c r="G247" s="29"/>
      <c r="H247" s="30"/>
      <c r="I247" s="30"/>
      <c r="J247" s="170" t="s">
        <v>353</v>
      </c>
    </row>
    <row r="248" spans="1:10" ht="89.25" customHeight="1">
      <c r="A248" s="173"/>
      <c r="B248" s="182"/>
      <c r="C248" s="27">
        <v>632</v>
      </c>
      <c r="D248" s="72"/>
      <c r="E248" s="72">
        <v>300</v>
      </c>
      <c r="F248" s="29"/>
      <c r="G248" s="29"/>
      <c r="H248" s="30"/>
      <c r="I248" s="30"/>
      <c r="J248" s="170"/>
    </row>
    <row r="249" spans="1:10" ht="37.5">
      <c r="A249" s="171" t="s">
        <v>17</v>
      </c>
      <c r="B249" s="171"/>
      <c r="C249" s="31"/>
      <c r="D249" s="32">
        <f aca="true" t="shared" si="18" ref="D249:I249">D247+D248</f>
        <v>300</v>
      </c>
      <c r="E249" s="32">
        <f t="shared" si="18"/>
        <v>300</v>
      </c>
      <c r="F249" s="32">
        <f t="shared" si="18"/>
        <v>0</v>
      </c>
      <c r="G249" s="32">
        <f t="shared" si="18"/>
        <v>0</v>
      </c>
      <c r="H249" s="32">
        <f t="shared" si="18"/>
        <v>0</v>
      </c>
      <c r="I249" s="32">
        <f t="shared" si="18"/>
        <v>0</v>
      </c>
      <c r="J249" s="32"/>
    </row>
    <row r="250" spans="1:10" ht="51" customHeight="1">
      <c r="A250" s="169" t="s">
        <v>354</v>
      </c>
      <c r="B250" s="169"/>
      <c r="C250" s="169"/>
      <c r="D250" s="169"/>
      <c r="E250" s="169"/>
      <c r="F250" s="169"/>
      <c r="G250" s="169"/>
      <c r="H250" s="169"/>
      <c r="I250" s="169"/>
      <c r="J250" s="169"/>
    </row>
    <row r="251" spans="1:10" ht="112.5" customHeight="1">
      <c r="A251" s="25">
        <v>1</v>
      </c>
      <c r="B251" s="26" t="s">
        <v>355</v>
      </c>
      <c r="C251" s="52" t="s">
        <v>356</v>
      </c>
      <c r="D251" s="28">
        <v>18600</v>
      </c>
      <c r="E251" s="28"/>
      <c r="F251" s="28"/>
      <c r="G251" s="28"/>
      <c r="H251" s="30"/>
      <c r="I251" s="30"/>
      <c r="J251" s="170" t="s">
        <v>278</v>
      </c>
    </row>
    <row r="252" spans="1:10" ht="112.5" customHeight="1">
      <c r="A252" s="25">
        <v>2</v>
      </c>
      <c r="B252" s="26" t="s">
        <v>357</v>
      </c>
      <c r="C252" s="27">
        <v>880</v>
      </c>
      <c r="D252" s="28"/>
      <c r="E252" s="28">
        <v>18600</v>
      </c>
      <c r="F252" s="28"/>
      <c r="G252" s="28"/>
      <c r="H252" s="30"/>
      <c r="I252" s="30"/>
      <c r="J252" s="170"/>
    </row>
    <row r="253" spans="1:10" s="66" customFormat="1" ht="229.5">
      <c r="A253" s="25">
        <v>3</v>
      </c>
      <c r="B253" s="113" t="s">
        <v>358</v>
      </c>
      <c r="C253" s="27"/>
      <c r="D253" s="28"/>
      <c r="E253" s="140">
        <v>11840.7</v>
      </c>
      <c r="F253" s="28"/>
      <c r="G253" s="28"/>
      <c r="H253" s="30"/>
      <c r="I253" s="30"/>
      <c r="J253" s="142" t="s">
        <v>359</v>
      </c>
    </row>
    <row r="254" spans="1:10" s="66" customFormat="1" ht="229.5">
      <c r="A254" s="25">
        <v>4</v>
      </c>
      <c r="B254" s="111" t="s">
        <v>360</v>
      </c>
      <c r="C254" s="27"/>
      <c r="D254" s="28"/>
      <c r="E254" s="140">
        <f>94500+11644.2+4774.2+8751.6+208</f>
        <v>119878</v>
      </c>
      <c r="F254" s="28"/>
      <c r="G254" s="28"/>
      <c r="H254" s="30"/>
      <c r="I254" s="30"/>
      <c r="J254" s="143" t="s">
        <v>361</v>
      </c>
    </row>
    <row r="255" spans="1:10" s="66" customFormat="1" ht="114.75">
      <c r="A255" s="25">
        <v>5</v>
      </c>
      <c r="B255" s="111" t="s">
        <v>362</v>
      </c>
      <c r="C255" s="27"/>
      <c r="D255" s="28"/>
      <c r="E255" s="140">
        <v>28941.4</v>
      </c>
      <c r="F255" s="28"/>
      <c r="G255" s="28"/>
      <c r="H255" s="30"/>
      <c r="I255" s="30"/>
      <c r="J255" s="143" t="s">
        <v>363</v>
      </c>
    </row>
    <row r="256" spans="1:10" ht="36.75" customHeight="1">
      <c r="A256" s="171" t="s">
        <v>17</v>
      </c>
      <c r="B256" s="171"/>
      <c r="C256" s="31"/>
      <c r="D256" s="32">
        <f aca="true" t="shared" si="19" ref="D256:I256">SUM(D251:D255)</f>
        <v>18600</v>
      </c>
      <c r="E256" s="32">
        <f t="shared" si="19"/>
        <v>179260.1</v>
      </c>
      <c r="F256" s="32">
        <f t="shared" si="19"/>
        <v>0</v>
      </c>
      <c r="G256" s="32">
        <f t="shared" si="19"/>
        <v>0</v>
      </c>
      <c r="H256" s="32">
        <f t="shared" si="19"/>
        <v>0</v>
      </c>
      <c r="I256" s="32">
        <f t="shared" si="19"/>
        <v>0</v>
      </c>
      <c r="J256" s="32"/>
    </row>
    <row r="257" spans="1:10" ht="90.75" customHeight="1">
      <c r="A257" s="169" t="s">
        <v>364</v>
      </c>
      <c r="B257" s="169"/>
      <c r="C257" s="169"/>
      <c r="D257" s="169"/>
      <c r="E257" s="169"/>
      <c r="F257" s="169"/>
      <c r="G257" s="169"/>
      <c r="H257" s="169"/>
      <c r="I257" s="169"/>
      <c r="J257" s="169"/>
    </row>
    <row r="258" spans="1:11" ht="229.5">
      <c r="A258" s="25">
        <v>1</v>
      </c>
      <c r="B258" s="26" t="s">
        <v>365</v>
      </c>
      <c r="C258" s="27">
        <v>244</v>
      </c>
      <c r="D258" s="28"/>
      <c r="E258" s="28">
        <v>20000</v>
      </c>
      <c r="F258" s="28"/>
      <c r="G258" s="28"/>
      <c r="H258" s="28"/>
      <c r="I258" s="28"/>
      <c r="J258" s="170" t="s">
        <v>366</v>
      </c>
      <c r="K258" s="144"/>
    </row>
    <row r="259" spans="1:10" ht="306">
      <c r="A259" s="25">
        <v>2</v>
      </c>
      <c r="B259" s="26" t="s">
        <v>367</v>
      </c>
      <c r="C259" s="27">
        <v>244</v>
      </c>
      <c r="D259" s="28">
        <v>20000</v>
      </c>
      <c r="E259" s="28"/>
      <c r="F259" s="28"/>
      <c r="G259" s="28"/>
      <c r="H259" s="30"/>
      <c r="I259" s="30"/>
      <c r="J259" s="183"/>
    </row>
    <row r="260" spans="1:10" s="66" customFormat="1" ht="267.75">
      <c r="A260" s="25">
        <v>3</v>
      </c>
      <c r="B260" s="111" t="s">
        <v>368</v>
      </c>
      <c r="C260" s="27"/>
      <c r="D260" s="121"/>
      <c r="E260" s="121">
        <v>20000</v>
      </c>
      <c r="F260" s="121"/>
      <c r="G260" s="121"/>
      <c r="H260" s="121"/>
      <c r="I260" s="121"/>
      <c r="J260" s="100" t="s">
        <v>369</v>
      </c>
    </row>
    <row r="261" spans="1:10" s="58" customFormat="1" ht="191.25">
      <c r="A261" s="54">
        <v>4</v>
      </c>
      <c r="B261" s="55" t="s">
        <v>370</v>
      </c>
      <c r="C261" s="56"/>
      <c r="D261" s="145"/>
      <c r="E261" s="37">
        <v>1114.56</v>
      </c>
      <c r="F261" s="145"/>
      <c r="G261" s="145"/>
      <c r="H261" s="145"/>
      <c r="I261" s="145"/>
      <c r="J261" s="48" t="s">
        <v>371</v>
      </c>
    </row>
    <row r="262" spans="1:10" ht="39.75" customHeight="1">
      <c r="A262" s="171" t="s">
        <v>17</v>
      </c>
      <c r="B262" s="171"/>
      <c r="C262" s="31"/>
      <c r="D262" s="32">
        <f aca="true" t="shared" si="20" ref="D262:I262">SUM(D258:D261)</f>
        <v>20000</v>
      </c>
      <c r="E262" s="32">
        <f t="shared" si="20"/>
        <v>41114.56</v>
      </c>
      <c r="F262" s="32">
        <f t="shared" si="20"/>
        <v>0</v>
      </c>
      <c r="G262" s="32">
        <f t="shared" si="20"/>
        <v>0</v>
      </c>
      <c r="H262" s="32">
        <f t="shared" si="20"/>
        <v>0</v>
      </c>
      <c r="I262" s="32">
        <f t="shared" si="20"/>
        <v>0</v>
      </c>
      <c r="J262" s="32"/>
    </row>
    <row r="263" spans="1:10" ht="34.5">
      <c r="A263" s="184" t="s">
        <v>372</v>
      </c>
      <c r="B263" s="184"/>
      <c r="C263" s="184"/>
      <c r="D263" s="184"/>
      <c r="E263" s="184"/>
      <c r="F263" s="184"/>
      <c r="G263" s="184"/>
      <c r="H263" s="184"/>
      <c r="I263" s="184"/>
      <c r="J263" s="184"/>
    </row>
    <row r="264" spans="1:10" s="66" customFormat="1" ht="114.75">
      <c r="A264" s="25">
        <v>1</v>
      </c>
      <c r="B264" s="111" t="s">
        <v>373</v>
      </c>
      <c r="C264" s="27"/>
      <c r="D264" s="28"/>
      <c r="E264" s="140">
        <v>4900</v>
      </c>
      <c r="F264" s="28"/>
      <c r="G264" s="28"/>
      <c r="H264" s="30"/>
      <c r="I264" s="30"/>
      <c r="J264" s="143" t="s">
        <v>374</v>
      </c>
    </row>
    <row r="265" spans="1:10" ht="36.75" customHeight="1">
      <c r="A265" s="171" t="s">
        <v>17</v>
      </c>
      <c r="B265" s="171"/>
      <c r="C265" s="31"/>
      <c r="D265" s="32">
        <f aca="true" t="shared" si="21" ref="D265:I265">D264</f>
        <v>0</v>
      </c>
      <c r="E265" s="32">
        <f t="shared" si="21"/>
        <v>4900</v>
      </c>
      <c r="F265" s="32">
        <f t="shared" si="21"/>
        <v>0</v>
      </c>
      <c r="G265" s="32">
        <f t="shared" si="21"/>
        <v>0</v>
      </c>
      <c r="H265" s="32">
        <f t="shared" si="21"/>
        <v>0</v>
      </c>
      <c r="I265" s="32">
        <f t="shared" si="21"/>
        <v>0</v>
      </c>
      <c r="J265" s="32"/>
    </row>
    <row r="266" spans="1:10" ht="34.5">
      <c r="A266" s="184" t="s">
        <v>375</v>
      </c>
      <c r="B266" s="184"/>
      <c r="C266" s="184"/>
      <c r="D266" s="184"/>
      <c r="E266" s="184"/>
      <c r="F266" s="184"/>
      <c r="G266" s="184"/>
      <c r="H266" s="184"/>
      <c r="I266" s="184"/>
      <c r="J266" s="184"/>
    </row>
    <row r="267" spans="1:10" s="66" customFormat="1" ht="153">
      <c r="A267" s="25">
        <v>1</v>
      </c>
      <c r="B267" s="111" t="s">
        <v>376</v>
      </c>
      <c r="C267" s="27"/>
      <c r="D267" s="28"/>
      <c r="E267" s="140">
        <v>9740.473</v>
      </c>
      <c r="F267" s="28"/>
      <c r="G267" s="28"/>
      <c r="H267" s="30"/>
      <c r="I267" s="30"/>
      <c r="J267" s="143" t="s">
        <v>377</v>
      </c>
    </row>
    <row r="268" spans="1:10" ht="36.75" customHeight="1">
      <c r="A268" s="171" t="s">
        <v>17</v>
      </c>
      <c r="B268" s="171"/>
      <c r="C268" s="31"/>
      <c r="D268" s="32">
        <f aca="true" t="shared" si="22" ref="D268:I268">D267</f>
        <v>0</v>
      </c>
      <c r="E268" s="32">
        <f t="shared" si="22"/>
        <v>9740.473</v>
      </c>
      <c r="F268" s="32">
        <f t="shared" si="22"/>
        <v>0</v>
      </c>
      <c r="G268" s="32">
        <f t="shared" si="22"/>
        <v>0</v>
      </c>
      <c r="H268" s="32">
        <f t="shared" si="22"/>
        <v>0</v>
      </c>
      <c r="I268" s="32">
        <f t="shared" si="22"/>
        <v>0</v>
      </c>
      <c r="J268" s="32"/>
    </row>
    <row r="269" spans="1:10" ht="34.5">
      <c r="A269" s="184" t="s">
        <v>378</v>
      </c>
      <c r="B269" s="184"/>
      <c r="C269" s="184"/>
      <c r="D269" s="184"/>
      <c r="E269" s="184"/>
      <c r="F269" s="184"/>
      <c r="G269" s="184"/>
      <c r="H269" s="184"/>
      <c r="I269" s="184"/>
      <c r="J269" s="184"/>
    </row>
    <row r="270" spans="1:10" s="66" customFormat="1" ht="114.75">
      <c r="A270" s="25">
        <v>1</v>
      </c>
      <c r="B270" s="113" t="s">
        <v>379</v>
      </c>
      <c r="C270" s="31"/>
      <c r="D270" s="30"/>
      <c r="E270" s="140">
        <v>100000</v>
      </c>
      <c r="F270" s="30"/>
      <c r="G270" s="30"/>
      <c r="H270" s="30"/>
      <c r="I270" s="30"/>
      <c r="J270" s="146" t="s">
        <v>380</v>
      </c>
    </row>
    <row r="271" spans="1:10" s="66" customFormat="1" ht="191.25">
      <c r="A271" s="25">
        <v>2</v>
      </c>
      <c r="B271" s="111" t="s">
        <v>381</v>
      </c>
      <c r="C271" s="31"/>
      <c r="D271" s="30"/>
      <c r="E271" s="140">
        <v>949.28</v>
      </c>
      <c r="F271" s="30"/>
      <c r="G271" s="30"/>
      <c r="H271" s="30"/>
      <c r="I271" s="30"/>
      <c r="J271" s="100" t="s">
        <v>382</v>
      </c>
    </row>
    <row r="272" spans="1:10" s="66" customFormat="1" ht="153">
      <c r="A272" s="25">
        <v>3</v>
      </c>
      <c r="B272" s="111" t="s">
        <v>383</v>
      </c>
      <c r="C272" s="31"/>
      <c r="D272" s="30"/>
      <c r="E272" s="140">
        <v>468.6</v>
      </c>
      <c r="F272" s="30"/>
      <c r="G272" s="30"/>
      <c r="H272" s="30"/>
      <c r="I272" s="30"/>
      <c r="J272" s="100" t="s">
        <v>384</v>
      </c>
    </row>
    <row r="273" spans="1:10" s="66" customFormat="1" ht="191.25">
      <c r="A273" s="25">
        <v>4</v>
      </c>
      <c r="B273" s="113" t="s">
        <v>385</v>
      </c>
      <c r="C273" s="31"/>
      <c r="D273" s="30"/>
      <c r="E273" s="140">
        <v>2946.33</v>
      </c>
      <c r="F273" s="30"/>
      <c r="G273" s="30"/>
      <c r="H273" s="30"/>
      <c r="I273" s="30"/>
      <c r="J273" s="100" t="s">
        <v>386</v>
      </c>
    </row>
    <row r="274" spans="1:10" s="66" customFormat="1" ht="191.25">
      <c r="A274" s="25">
        <v>5</v>
      </c>
      <c r="B274" s="111" t="s">
        <v>387</v>
      </c>
      <c r="C274" s="31"/>
      <c r="D274" s="30"/>
      <c r="E274" s="140">
        <v>811</v>
      </c>
      <c r="F274" s="30"/>
      <c r="G274" s="30"/>
      <c r="H274" s="30"/>
      <c r="I274" s="30"/>
      <c r="J274" s="100" t="s">
        <v>388</v>
      </c>
    </row>
    <row r="275" spans="1:10" ht="36.75" customHeight="1">
      <c r="A275" s="171" t="s">
        <v>17</v>
      </c>
      <c r="B275" s="171"/>
      <c r="C275" s="31"/>
      <c r="D275" s="32">
        <f aca="true" t="shared" si="23" ref="D275:I275">SUM(D270:D274)</f>
        <v>0</v>
      </c>
      <c r="E275" s="32">
        <f t="shared" si="23"/>
        <v>105175.21</v>
      </c>
      <c r="F275" s="32">
        <f t="shared" si="23"/>
        <v>0</v>
      </c>
      <c r="G275" s="32">
        <f t="shared" si="23"/>
        <v>0</v>
      </c>
      <c r="H275" s="32">
        <f t="shared" si="23"/>
        <v>0</v>
      </c>
      <c r="I275" s="32">
        <f t="shared" si="23"/>
        <v>0</v>
      </c>
      <c r="J275" s="32"/>
    </row>
    <row r="276" spans="1:10" ht="81.75" customHeight="1">
      <c r="A276" s="184" t="s">
        <v>389</v>
      </c>
      <c r="B276" s="184"/>
      <c r="C276" s="184"/>
      <c r="D276" s="184"/>
      <c r="E276" s="184"/>
      <c r="F276" s="184"/>
      <c r="G276" s="184"/>
      <c r="H276" s="184"/>
      <c r="I276" s="184"/>
      <c r="J276" s="184"/>
    </row>
    <row r="277" spans="1:10" ht="105.75">
      <c r="A277" s="185">
        <v>1</v>
      </c>
      <c r="B277" s="148" t="s">
        <v>390</v>
      </c>
      <c r="C277" s="149">
        <v>612</v>
      </c>
      <c r="D277" s="28">
        <f>3645.3+22363.09</f>
        <v>26008.39</v>
      </c>
      <c r="E277" s="28"/>
      <c r="F277" s="28"/>
      <c r="G277" s="28"/>
      <c r="H277" s="30"/>
      <c r="I277" s="30"/>
      <c r="J277" s="182" t="s">
        <v>391</v>
      </c>
    </row>
    <row r="278" spans="1:10" ht="282">
      <c r="A278" s="185"/>
      <c r="B278" s="148" t="s">
        <v>392</v>
      </c>
      <c r="C278" s="149">
        <v>243</v>
      </c>
      <c r="D278" s="28"/>
      <c r="E278" s="28">
        <v>5050</v>
      </c>
      <c r="F278" s="28"/>
      <c r="G278" s="28"/>
      <c r="H278" s="30"/>
      <c r="I278" s="30"/>
      <c r="J278" s="182"/>
    </row>
    <row r="279" spans="1:10" ht="282">
      <c r="A279" s="185"/>
      <c r="B279" s="148" t="s">
        <v>393</v>
      </c>
      <c r="C279" s="149">
        <v>612</v>
      </c>
      <c r="D279" s="28"/>
      <c r="E279" s="28">
        <f>16800+3645.3</f>
        <v>20445.3</v>
      </c>
      <c r="F279" s="28"/>
      <c r="G279" s="28"/>
      <c r="H279" s="30"/>
      <c r="I279" s="30"/>
      <c r="J279" s="182"/>
    </row>
    <row r="280" spans="1:10" ht="176.25">
      <c r="A280" s="150">
        <v>2</v>
      </c>
      <c r="B280" s="151" t="s">
        <v>394</v>
      </c>
      <c r="C280" s="149">
        <v>323</v>
      </c>
      <c r="D280" s="28"/>
      <c r="E280" s="28">
        <v>513.09</v>
      </c>
      <c r="F280" s="28"/>
      <c r="G280" s="28"/>
      <c r="H280" s="30"/>
      <c r="I280" s="30"/>
      <c r="J280" s="182"/>
    </row>
    <row r="281" spans="1:10" ht="37.5">
      <c r="A281" s="152"/>
      <c r="B281" s="152"/>
      <c r="C281" s="153">
        <f>SUM(C277:C280)</f>
        <v>1790</v>
      </c>
      <c r="D281" s="154">
        <f aca="true" t="shared" si="24" ref="D281:I281">SUM(D277:D280)</f>
        <v>26008.39</v>
      </c>
      <c r="E281" s="154">
        <f t="shared" si="24"/>
        <v>26008.39</v>
      </c>
      <c r="F281" s="154">
        <f t="shared" si="24"/>
        <v>0</v>
      </c>
      <c r="G281" s="154">
        <f t="shared" si="24"/>
        <v>0</v>
      </c>
      <c r="H281" s="154">
        <f t="shared" si="24"/>
        <v>0</v>
      </c>
      <c r="I281" s="154">
        <f t="shared" si="24"/>
        <v>0</v>
      </c>
      <c r="J281" s="32"/>
    </row>
    <row r="282" spans="1:10" ht="65.25" customHeight="1">
      <c r="A282" s="169" t="s">
        <v>395</v>
      </c>
      <c r="B282" s="169"/>
      <c r="C282" s="169"/>
      <c r="D282" s="169"/>
      <c r="E282" s="169"/>
      <c r="F282" s="169"/>
      <c r="G282" s="169"/>
      <c r="H282" s="169"/>
      <c r="I282" s="169"/>
      <c r="J282" s="169"/>
    </row>
    <row r="283" spans="1:10" ht="191.25">
      <c r="A283" s="25">
        <v>1</v>
      </c>
      <c r="B283" s="26" t="s">
        <v>396</v>
      </c>
      <c r="C283" s="27">
        <v>611</v>
      </c>
      <c r="D283" s="29">
        <v>665.276</v>
      </c>
      <c r="E283" s="29"/>
      <c r="F283" s="29"/>
      <c r="G283" s="29"/>
      <c r="H283" s="30"/>
      <c r="I283" s="30"/>
      <c r="J283" s="53" t="s">
        <v>397</v>
      </c>
    </row>
    <row r="284" spans="1:10" ht="76.5">
      <c r="A284" s="25">
        <v>2</v>
      </c>
      <c r="B284" s="26" t="s">
        <v>398</v>
      </c>
      <c r="C284" s="27">
        <v>632</v>
      </c>
      <c r="D284" s="155"/>
      <c r="E284" s="29">
        <v>665.276</v>
      </c>
      <c r="F284" s="29"/>
      <c r="G284" s="29"/>
      <c r="H284" s="30"/>
      <c r="I284" s="30"/>
      <c r="J284" s="156" t="s">
        <v>399</v>
      </c>
    </row>
    <row r="285" spans="1:10" s="66" customFormat="1" ht="229.5">
      <c r="A285" s="25">
        <v>3</v>
      </c>
      <c r="B285" s="113" t="s">
        <v>400</v>
      </c>
      <c r="C285" s="27"/>
      <c r="D285" s="155"/>
      <c r="E285" s="140">
        <v>120000</v>
      </c>
      <c r="F285" s="29"/>
      <c r="G285" s="29"/>
      <c r="H285" s="30"/>
      <c r="I285" s="30"/>
      <c r="J285" s="99" t="s">
        <v>401</v>
      </c>
    </row>
    <row r="286" spans="1:10" s="58" customFormat="1" ht="267.75">
      <c r="A286" s="54">
        <v>4</v>
      </c>
      <c r="B286" s="55" t="s">
        <v>402</v>
      </c>
      <c r="C286" s="56"/>
      <c r="D286" s="157"/>
      <c r="E286" s="158">
        <v>4820.8355999999985</v>
      </c>
      <c r="F286" s="49"/>
      <c r="G286" s="49"/>
      <c r="H286" s="38"/>
      <c r="I286" s="38"/>
      <c r="J286" s="75" t="s">
        <v>403</v>
      </c>
    </row>
    <row r="287" spans="1:10" s="66" customFormat="1" ht="153">
      <c r="A287" s="25">
        <v>5</v>
      </c>
      <c r="B287" s="62" t="s">
        <v>404</v>
      </c>
      <c r="C287" s="25"/>
      <c r="D287" s="155"/>
      <c r="E287" s="64">
        <v>7435.68</v>
      </c>
      <c r="F287" s="29"/>
      <c r="G287" s="29"/>
      <c r="H287" s="30"/>
      <c r="I287" s="30"/>
      <c r="J287" s="26" t="s">
        <v>405</v>
      </c>
    </row>
    <row r="288" spans="1:10" s="65" customFormat="1" ht="267.75">
      <c r="A288" s="25">
        <v>6</v>
      </c>
      <c r="B288" s="62" t="s">
        <v>406</v>
      </c>
      <c r="C288" s="63"/>
      <c r="D288" s="155"/>
      <c r="E288" s="64">
        <v>33720.56443</v>
      </c>
      <c r="F288" s="29"/>
      <c r="G288" s="29"/>
      <c r="H288" s="30"/>
      <c r="I288" s="30"/>
      <c r="J288" s="53" t="s">
        <v>407</v>
      </c>
    </row>
    <row r="289" spans="1:10" ht="54" customHeight="1">
      <c r="A289" s="171" t="s">
        <v>17</v>
      </c>
      <c r="B289" s="171"/>
      <c r="C289" s="31"/>
      <c r="D289" s="32">
        <f aca="true" t="shared" si="25" ref="D289:I289">SUM(D283:D288)</f>
        <v>665.276</v>
      </c>
      <c r="E289" s="32">
        <f t="shared" si="25"/>
        <v>166642.35603</v>
      </c>
      <c r="F289" s="32">
        <f t="shared" si="25"/>
        <v>0</v>
      </c>
      <c r="G289" s="32">
        <f t="shared" si="25"/>
        <v>0</v>
      </c>
      <c r="H289" s="32">
        <f t="shared" si="25"/>
        <v>0</v>
      </c>
      <c r="I289" s="32">
        <f t="shared" si="25"/>
        <v>0</v>
      </c>
      <c r="J289" s="32"/>
    </row>
    <row r="290" spans="1:10" ht="59.25" customHeight="1">
      <c r="A290" s="169" t="s">
        <v>408</v>
      </c>
      <c r="B290" s="169"/>
      <c r="C290" s="169"/>
      <c r="D290" s="169"/>
      <c r="E290" s="169"/>
      <c r="F290" s="169"/>
      <c r="G290" s="169"/>
      <c r="H290" s="169"/>
      <c r="I290" s="169"/>
      <c r="J290" s="169"/>
    </row>
    <row r="291" spans="1:10" ht="103.5">
      <c r="A291" s="25">
        <v>1</v>
      </c>
      <c r="B291" s="110" t="s">
        <v>409</v>
      </c>
      <c r="C291" s="27">
        <v>244</v>
      </c>
      <c r="D291" s="28">
        <v>2000</v>
      </c>
      <c r="E291" s="28"/>
      <c r="F291" s="28">
        <v>1000</v>
      </c>
      <c r="G291" s="28"/>
      <c r="H291" s="30">
        <v>1000</v>
      </c>
      <c r="I291" s="30"/>
      <c r="J291" s="170" t="s">
        <v>410</v>
      </c>
    </row>
    <row r="292" spans="1:10" ht="114.75">
      <c r="A292" s="25">
        <v>2</v>
      </c>
      <c r="B292" s="26" t="s">
        <v>411</v>
      </c>
      <c r="C292" s="27">
        <v>244</v>
      </c>
      <c r="D292" s="28"/>
      <c r="E292" s="28">
        <v>2000</v>
      </c>
      <c r="F292" s="28"/>
      <c r="G292" s="28">
        <v>1000</v>
      </c>
      <c r="H292" s="30"/>
      <c r="I292" s="30">
        <v>1000</v>
      </c>
      <c r="J292" s="170"/>
    </row>
    <row r="293" spans="1:10" s="66" customFormat="1" ht="76.5">
      <c r="A293" s="25">
        <v>3</v>
      </c>
      <c r="B293" s="137" t="s">
        <v>412</v>
      </c>
      <c r="C293" s="27"/>
      <c r="D293" s="72"/>
      <c r="E293" s="121">
        <v>27532.779000000002</v>
      </c>
      <c r="F293" s="29"/>
      <c r="G293" s="29"/>
      <c r="H293" s="30"/>
      <c r="I293" s="30"/>
      <c r="J293" s="137" t="s">
        <v>413</v>
      </c>
    </row>
    <row r="294" spans="1:10" s="66" customFormat="1" ht="38.25">
      <c r="A294" s="25">
        <v>4</v>
      </c>
      <c r="B294" s="159" t="s">
        <v>313</v>
      </c>
      <c r="C294" s="27"/>
      <c r="D294" s="72"/>
      <c r="E294" s="122">
        <f>8499.1338+1</f>
        <v>8500.1338</v>
      </c>
      <c r="F294" s="29"/>
      <c r="G294" s="29"/>
      <c r="H294" s="30"/>
      <c r="I294" s="30"/>
      <c r="J294" s="88" t="s">
        <v>71</v>
      </c>
    </row>
    <row r="295" spans="1:10" ht="37.5">
      <c r="A295" s="171" t="s">
        <v>17</v>
      </c>
      <c r="B295" s="171"/>
      <c r="C295" s="31"/>
      <c r="D295" s="32">
        <f aca="true" t="shared" si="26" ref="D295:I295">D291+D292+SUM(D293:D294)</f>
        <v>2000</v>
      </c>
      <c r="E295" s="32">
        <f t="shared" si="26"/>
        <v>38032.912800000006</v>
      </c>
      <c r="F295" s="32">
        <f t="shared" si="26"/>
        <v>1000</v>
      </c>
      <c r="G295" s="32">
        <f t="shared" si="26"/>
        <v>1000</v>
      </c>
      <c r="H295" s="32">
        <f t="shared" si="26"/>
        <v>1000</v>
      </c>
      <c r="I295" s="32">
        <f t="shared" si="26"/>
        <v>1000</v>
      </c>
      <c r="J295" s="32"/>
    </row>
    <row r="296" spans="1:10" ht="65.25" customHeight="1">
      <c r="A296" s="169" t="s">
        <v>414</v>
      </c>
      <c r="B296" s="169"/>
      <c r="C296" s="169"/>
      <c r="D296" s="169"/>
      <c r="E296" s="169"/>
      <c r="F296" s="169"/>
      <c r="G296" s="169"/>
      <c r="H296" s="169"/>
      <c r="I296" s="169"/>
      <c r="J296" s="169"/>
    </row>
    <row r="297" spans="1:10" ht="126.75" customHeight="1">
      <c r="A297" s="25">
        <v>1</v>
      </c>
      <c r="B297" s="26" t="s">
        <v>415</v>
      </c>
      <c r="C297" s="27">
        <v>611</v>
      </c>
      <c r="D297" s="28">
        <v>1250</v>
      </c>
      <c r="E297" s="28"/>
      <c r="F297" s="28"/>
      <c r="G297" s="28"/>
      <c r="H297" s="30"/>
      <c r="I297" s="30"/>
      <c r="J297" s="26" t="s">
        <v>319</v>
      </c>
    </row>
    <row r="298" spans="1:10" ht="76.5">
      <c r="A298" s="173">
        <v>2</v>
      </c>
      <c r="B298" s="26" t="s">
        <v>431</v>
      </c>
      <c r="C298" s="27">
        <v>111</v>
      </c>
      <c r="D298" s="28">
        <v>1713.708</v>
      </c>
      <c r="E298" s="28"/>
      <c r="F298" s="28"/>
      <c r="G298" s="28"/>
      <c r="H298" s="30"/>
      <c r="I298" s="30"/>
      <c r="J298" s="170" t="s">
        <v>44</v>
      </c>
    </row>
    <row r="299" spans="1:10" ht="76.5">
      <c r="A299" s="173"/>
      <c r="B299" s="26" t="s">
        <v>416</v>
      </c>
      <c r="C299" s="27">
        <v>244</v>
      </c>
      <c r="D299" s="28"/>
      <c r="E299" s="28">
        <f>2413.71221-666.18221-25.702</f>
        <v>1721.8280000000002</v>
      </c>
      <c r="F299" s="28"/>
      <c r="G299" s="28"/>
      <c r="H299" s="30"/>
      <c r="I299" s="30"/>
      <c r="J299" s="170"/>
    </row>
    <row r="300" spans="1:10" ht="76.5">
      <c r="A300" s="173"/>
      <c r="B300" s="26" t="s">
        <v>417</v>
      </c>
      <c r="C300" s="27">
        <v>852</v>
      </c>
      <c r="D300" s="28">
        <v>8</v>
      </c>
      <c r="E300" s="28"/>
      <c r="F300" s="28"/>
      <c r="G300" s="28"/>
      <c r="H300" s="30"/>
      <c r="I300" s="30"/>
      <c r="J300" s="170"/>
    </row>
    <row r="301" spans="1:10" ht="191.25">
      <c r="A301" s="25">
        <v>3</v>
      </c>
      <c r="B301" s="26" t="s">
        <v>418</v>
      </c>
      <c r="C301" s="27">
        <v>244</v>
      </c>
      <c r="D301" s="28"/>
      <c r="E301" s="28">
        <f>450+800</f>
        <v>1250</v>
      </c>
      <c r="F301" s="28"/>
      <c r="G301" s="28"/>
      <c r="H301" s="30"/>
      <c r="I301" s="30"/>
      <c r="J301" s="26" t="s">
        <v>419</v>
      </c>
    </row>
    <row r="302" spans="1:10" ht="153">
      <c r="A302" s="25">
        <v>4</v>
      </c>
      <c r="B302" s="26" t="s">
        <v>420</v>
      </c>
      <c r="C302" s="27">
        <v>414</v>
      </c>
      <c r="D302" s="28"/>
      <c r="E302" s="28"/>
      <c r="F302" s="28">
        <v>6119.39292</v>
      </c>
      <c r="G302" s="28"/>
      <c r="H302" s="30"/>
      <c r="I302" s="30"/>
      <c r="J302" s="186" t="s">
        <v>421</v>
      </c>
    </row>
    <row r="303" spans="1:10" ht="114.75">
      <c r="A303" s="25">
        <v>5</v>
      </c>
      <c r="B303" s="26" t="s">
        <v>422</v>
      </c>
      <c r="C303" s="27">
        <v>244</v>
      </c>
      <c r="D303" s="28"/>
      <c r="E303" s="28"/>
      <c r="F303" s="28"/>
      <c r="G303" s="28">
        <v>6119.39292</v>
      </c>
      <c r="H303" s="30"/>
      <c r="I303" s="30"/>
      <c r="J303" s="187"/>
    </row>
    <row r="304" spans="1:10" s="66" customFormat="1" ht="114.75">
      <c r="A304" s="25">
        <v>6</v>
      </c>
      <c r="B304" s="62" t="s">
        <v>423</v>
      </c>
      <c r="C304" s="27"/>
      <c r="D304" s="28"/>
      <c r="E304" s="64">
        <v>946.88995</v>
      </c>
      <c r="F304" s="28"/>
      <c r="G304" s="28"/>
      <c r="H304" s="30"/>
      <c r="I304" s="30"/>
      <c r="J304" s="26" t="s">
        <v>424</v>
      </c>
    </row>
    <row r="305" spans="1:10" ht="42.75" customHeight="1">
      <c r="A305" s="171" t="s">
        <v>17</v>
      </c>
      <c r="B305" s="171"/>
      <c r="C305" s="31"/>
      <c r="D305" s="32">
        <f aca="true" t="shared" si="27" ref="D305:I305">SUM(D297:D304)</f>
        <v>2971.708</v>
      </c>
      <c r="E305" s="32">
        <f t="shared" si="27"/>
        <v>3918.71795</v>
      </c>
      <c r="F305" s="32">
        <f t="shared" si="27"/>
        <v>6119.39292</v>
      </c>
      <c r="G305" s="32">
        <f t="shared" si="27"/>
        <v>6119.39292</v>
      </c>
      <c r="H305" s="32">
        <f t="shared" si="27"/>
        <v>0</v>
      </c>
      <c r="I305" s="32">
        <f t="shared" si="27"/>
        <v>0</v>
      </c>
      <c r="J305" s="32"/>
    </row>
    <row r="306" spans="1:10" ht="81" customHeight="1">
      <c r="A306" s="169" t="s">
        <v>425</v>
      </c>
      <c r="B306" s="169"/>
      <c r="C306" s="169"/>
      <c r="D306" s="169"/>
      <c r="E306" s="169"/>
      <c r="F306" s="169"/>
      <c r="G306" s="169"/>
      <c r="H306" s="169"/>
      <c r="I306" s="169"/>
      <c r="J306" s="169"/>
    </row>
    <row r="307" spans="1:10" ht="90" customHeight="1">
      <c r="A307" s="147">
        <v>1</v>
      </c>
      <c r="B307" s="160" t="s">
        <v>426</v>
      </c>
      <c r="C307" s="161">
        <v>244</v>
      </c>
      <c r="D307" s="162">
        <v>1357.3</v>
      </c>
      <c r="E307" s="163"/>
      <c r="F307" s="163"/>
      <c r="G307" s="163"/>
      <c r="H307" s="164"/>
      <c r="I307" s="164"/>
      <c r="J307" s="182" t="s">
        <v>430</v>
      </c>
    </row>
    <row r="308" spans="1:10" ht="185.25" customHeight="1">
      <c r="A308" s="147">
        <v>2</v>
      </c>
      <c r="B308" s="165" t="s">
        <v>427</v>
      </c>
      <c r="C308" s="161">
        <v>611</v>
      </c>
      <c r="D308" s="163"/>
      <c r="E308" s="162">
        <v>1357.3</v>
      </c>
      <c r="F308" s="163"/>
      <c r="G308" s="163"/>
      <c r="H308" s="164"/>
      <c r="I308" s="164"/>
      <c r="J308" s="182"/>
    </row>
    <row r="309" spans="1:10" ht="37.5">
      <c r="A309" s="171" t="s">
        <v>17</v>
      </c>
      <c r="B309" s="171"/>
      <c r="C309" s="31"/>
      <c r="D309" s="32">
        <f aca="true" t="shared" si="28" ref="D309:I309">SUM(D307:D308)</f>
        <v>1357.3</v>
      </c>
      <c r="E309" s="32">
        <f t="shared" si="28"/>
        <v>1357.3</v>
      </c>
      <c r="F309" s="32">
        <f t="shared" si="28"/>
        <v>0</v>
      </c>
      <c r="G309" s="32">
        <f t="shared" si="28"/>
        <v>0</v>
      </c>
      <c r="H309" s="32">
        <f t="shared" si="28"/>
        <v>0</v>
      </c>
      <c r="I309" s="32">
        <f t="shared" si="28"/>
        <v>0</v>
      </c>
      <c r="J309" s="32"/>
    </row>
    <row r="310" spans="1:10" ht="37.5">
      <c r="A310" s="171" t="s">
        <v>428</v>
      </c>
      <c r="B310" s="171"/>
      <c r="C310" s="31"/>
      <c r="D310" s="32">
        <f aca="true" t="shared" si="29" ref="D310:I310">D9+D16+D25+D46+D62+D79+D115+D134+D190+D185+D205+D213+D217+D220+D229+D235+D245+D249+D256+D262+D265+D268+D275+D281+D289+D295+D305+D309</f>
        <v>969104.27789</v>
      </c>
      <c r="E310" s="32">
        <f t="shared" si="29"/>
        <v>4225259.90534</v>
      </c>
      <c r="F310" s="32">
        <f t="shared" si="29"/>
        <v>686545.49489</v>
      </c>
      <c r="G310" s="32">
        <f t="shared" si="29"/>
        <v>720331.5518</v>
      </c>
      <c r="H310" s="32">
        <f t="shared" si="29"/>
        <v>603982.6874899999</v>
      </c>
      <c r="I310" s="32">
        <f t="shared" si="29"/>
        <v>607070.99449</v>
      </c>
      <c r="J310" s="32"/>
    </row>
    <row r="311" spans="6:9" ht="38.25">
      <c r="F311" s="4"/>
      <c r="G311" s="4"/>
      <c r="H311" s="4"/>
      <c r="I311" s="4"/>
    </row>
    <row r="312" spans="8:9" ht="38.25">
      <c r="H312" s="6"/>
      <c r="I312" s="6"/>
    </row>
  </sheetData>
  <sheetProtection/>
  <mergeCells count="104">
    <mergeCell ref="J302:J303"/>
    <mergeCell ref="A305:B305"/>
    <mergeCell ref="A306:J306"/>
    <mergeCell ref="J307:J308"/>
    <mergeCell ref="A309:B309"/>
    <mergeCell ref="A310:B310"/>
    <mergeCell ref="A290:J290"/>
    <mergeCell ref="J291:J292"/>
    <mergeCell ref="A295:B295"/>
    <mergeCell ref="A296:J296"/>
    <mergeCell ref="A298:A300"/>
    <mergeCell ref="J298:J300"/>
    <mergeCell ref="A275:B275"/>
    <mergeCell ref="A276:J276"/>
    <mergeCell ref="A277:A279"/>
    <mergeCell ref="J277:J280"/>
    <mergeCell ref="A282:J282"/>
    <mergeCell ref="A289:B289"/>
    <mergeCell ref="A262:B262"/>
    <mergeCell ref="A263:J263"/>
    <mergeCell ref="A265:B265"/>
    <mergeCell ref="A266:J266"/>
    <mergeCell ref="A268:B268"/>
    <mergeCell ref="A269:J269"/>
    <mergeCell ref="A249:B249"/>
    <mergeCell ref="A250:J250"/>
    <mergeCell ref="J251:J252"/>
    <mergeCell ref="A256:B256"/>
    <mergeCell ref="A257:J257"/>
    <mergeCell ref="J258:J259"/>
    <mergeCell ref="A245:B245"/>
    <mergeCell ref="A246:J246"/>
    <mergeCell ref="A247:A248"/>
    <mergeCell ref="B247:B248"/>
    <mergeCell ref="J247:J248"/>
    <mergeCell ref="A231:A232"/>
    <mergeCell ref="J231:J232"/>
    <mergeCell ref="A235:B235"/>
    <mergeCell ref="A236:J236"/>
    <mergeCell ref="A237:A238"/>
    <mergeCell ref="J237:J238"/>
    <mergeCell ref="A217:B217"/>
    <mergeCell ref="A218:J218"/>
    <mergeCell ref="A220:B220"/>
    <mergeCell ref="A221:J221"/>
    <mergeCell ref="A229:B229"/>
    <mergeCell ref="A230:J230"/>
    <mergeCell ref="A205:B205"/>
    <mergeCell ref="A206:J206"/>
    <mergeCell ref="J207:J208"/>
    <mergeCell ref="A213:B213"/>
    <mergeCell ref="A214:J214"/>
    <mergeCell ref="A215:A216"/>
    <mergeCell ref="J215:J216"/>
    <mergeCell ref="J187:J189"/>
    <mergeCell ref="B190:C190"/>
    <mergeCell ref="A191:J191"/>
    <mergeCell ref="J192:J193"/>
    <mergeCell ref="J194:J195"/>
    <mergeCell ref="J196:J197"/>
    <mergeCell ref="A139:A143"/>
    <mergeCell ref="J140:J141"/>
    <mergeCell ref="A147:A148"/>
    <mergeCell ref="J147:J150"/>
    <mergeCell ref="A149:A150"/>
    <mergeCell ref="A186:J186"/>
    <mergeCell ref="J108:J111"/>
    <mergeCell ref="A115:B115"/>
    <mergeCell ref="A116:J116"/>
    <mergeCell ref="A134:B134"/>
    <mergeCell ref="A135:J135"/>
    <mergeCell ref="A136:A137"/>
    <mergeCell ref="J136:J137"/>
    <mergeCell ref="A79:B79"/>
    <mergeCell ref="A80:J80"/>
    <mergeCell ref="J81:J88"/>
    <mergeCell ref="J89:J95"/>
    <mergeCell ref="J99:J100"/>
    <mergeCell ref="J102:J107"/>
    <mergeCell ref="J53:J54"/>
    <mergeCell ref="J55:J56"/>
    <mergeCell ref="A63:J63"/>
    <mergeCell ref="B64:B65"/>
    <mergeCell ref="J64:J65"/>
    <mergeCell ref="B66:B67"/>
    <mergeCell ref="J66:J67"/>
    <mergeCell ref="J29:J30"/>
    <mergeCell ref="J31:J35"/>
    <mergeCell ref="A46:B46"/>
    <mergeCell ref="A47:J47"/>
    <mergeCell ref="J48:J49"/>
    <mergeCell ref="J51:J52"/>
    <mergeCell ref="A17:J17"/>
    <mergeCell ref="J18:J23"/>
    <mergeCell ref="A25:B25"/>
    <mergeCell ref="A26:J26"/>
    <mergeCell ref="A27:A28"/>
    <mergeCell ref="J27:J28"/>
    <mergeCell ref="A2:J2"/>
    <mergeCell ref="A6:J6"/>
    <mergeCell ref="J7:J8"/>
    <mergeCell ref="A9:B9"/>
    <mergeCell ref="A10:J10"/>
    <mergeCell ref="A16:B16"/>
  </mergeCells>
  <printOptions horizontalCentered="1"/>
  <pageMargins left="0.15748031496062992" right="0.15748031496062992" top="0.15748031496062992" bottom="0.03937007874015748" header="0.15748031496062992" footer="0.15748031496062992"/>
  <pageSetup fitToHeight="50" horizontalDpi="600" verticalDpi="600" orientation="landscape" paperSize="8" scale="42" r:id="rId2"/>
  <headerFooter alignWithMargins="0">
    <oddFooter>&amp;C&amp;16&amp;P</oddFooter>
  </headerFooter>
  <rowBreaks count="7" manualBreakCount="7">
    <brk id="88" max="9" man="1"/>
    <brk id="101" max="9" man="1"/>
    <brk id="190" max="9" man="1"/>
    <brk id="235" max="9" man="1"/>
    <brk id="249" max="9" man="1"/>
    <brk id="275" max="9" man="1"/>
    <brk id="30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Волгина</dc:creator>
  <cp:keywords/>
  <dc:description/>
  <cp:lastModifiedBy>Annanemkova</cp:lastModifiedBy>
  <cp:lastPrinted>2018-02-09T12:20:02Z</cp:lastPrinted>
  <dcterms:created xsi:type="dcterms:W3CDTF">2018-02-08T13:47:06Z</dcterms:created>
  <dcterms:modified xsi:type="dcterms:W3CDTF">2018-02-09T12:33:37Z</dcterms:modified>
  <cp:category/>
  <cp:version/>
  <cp:contentType/>
  <cp:contentStatus/>
</cp:coreProperties>
</file>