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5480" windowHeight="10596" activeTab="0"/>
  </bookViews>
  <sheets>
    <sheet name="Лист 1" sheetId="1" r:id="rId1"/>
  </sheet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1'!$A$1:$E$253</definedName>
  </definedNames>
  <calcPr fullCalcOnLoad="1"/>
</workbook>
</file>

<file path=xl/sharedStrings.xml><?xml version="1.0" encoding="utf-8"?>
<sst xmlns="http://schemas.openxmlformats.org/spreadsheetml/2006/main" count="384" uniqueCount="311">
  <si>
    <t>тыс. рублей</t>
  </si>
  <si>
    <t>№ п/п</t>
  </si>
  <si>
    <t>Направление расходов</t>
  </si>
  <si>
    <t>Комментарии</t>
  </si>
  <si>
    <t>Предложения по сокращению расходов
(2017 год)</t>
  </si>
  <si>
    <t>Предложения по увеличению расходов 
(2017 год)</t>
  </si>
  <si>
    <t>Итого:</t>
  </si>
  <si>
    <t>Предложения по перераспределению средств в расходной части областного бюджета в 2017 году в пределах общего объема бюджетных ассигнований, 
предусмотренных главным распорядителям средств областного бюджета</t>
  </si>
  <si>
    <t>Самарская Губернская Дума</t>
  </si>
  <si>
    <t>Министерство экономического развития, инвестиций и торговли Самарской области</t>
  </si>
  <si>
    <t>Министерство здравоохранения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</si>
  <si>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</si>
  <si>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</si>
  <si>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 xml:space="preserve">Министерство социально-демографической и семейной политики Самарской области </t>
  </si>
  <si>
    <t>Министерство транспорта и автомобильных дорог Самарской области</t>
  </si>
  <si>
    <t>Оплата земельного налога</t>
  </si>
  <si>
    <t>Строительство мостового перехода «Фрунзенский» через реку Самару с выходом на а/д «Автодорожный маршрут «Центр-Поволжье-Урал». I этап (очередь): от ул.Фрунзе до ул.Шоссейная включая транспортные развязки</t>
  </si>
  <si>
    <t xml:space="preserve">Строительство линии наружного освещения на а/д Волжском шоссе от ул.Демократической до Московского шоссе </t>
  </si>
  <si>
    <t>Субсидии бюджетам муниципальных образований в Самарской области на капитальный ремонт и ремонт дорог местного значения</t>
  </si>
  <si>
    <t>Субсидии бюджетам муниципальных образований в Самарской области на капитальный ремонт и ремонт дворовых территорий многоквартирных домов населенных пунктов, проездов к дворовым территориям многоквартирных домов населенных пунктов</t>
  </si>
  <si>
    <t>Субсидии бюджетам муниципальных образований в Самарской области на строительство дорог местного значения</t>
  </si>
  <si>
    <t>Реконструкция ул.Ташкентская (от проспекта Карла Маркса до ул. Георгия Димитрова). Выполнение работ по 1, 2 и 3 этапам</t>
  </si>
  <si>
    <t>Строительство ул.Дальняя (от Московского шоссе до ул.Арена 2018)</t>
  </si>
  <si>
    <t>Строительство ул.Арена 2018 (от Волжского шоссе до ул. Демократической)</t>
  </si>
  <si>
    <t>Реконструкция автомобильной дороги Волжский - аэропорт Курумоч</t>
  </si>
  <si>
    <t>Реконструкция Московского шоссе на участке от проспекта Кирова до АЗС № 115 «Роснефть» городского округа Самара, обеспечивающего подъезд к стадиону</t>
  </si>
  <si>
    <t>Министерство образования и науки Самарской области</t>
  </si>
  <si>
    <t>Резерв на увеличение фонда оплаты труда отдельных категорий работников организаций в целях реализации указов Президента РФ 2012 года</t>
  </si>
  <si>
    <t>Выплаты педагогическим работникам учреждений дополнительного образования детей</t>
  </si>
  <si>
    <t>Министерство промышленности и технологий Самарской области</t>
  </si>
  <si>
    <t>Уменьшение нераспределенного остатка средств резервного фонда Правительства Самарской области
(министерство управления финансами Самарской области)</t>
  </si>
  <si>
    <t>Перераспределение средств в соответствии с принятыми НПА</t>
  </si>
  <si>
    <t xml:space="preserve">Предоставление министерству образования и науки Самарской области бюджетных ассигнований за счет средств резервного фонда Правительства Самарской области  </t>
  </si>
  <si>
    <t>Предоставление  субсидии государственному бюджетному профессиональному образовательному учреждению Самарской области «Образовательный центр с. Камышла» на проведение ремонтно-восстановительных работ в здании образовательного комплекса основного и профессионального образования в селе Камышла муниципального района Камышлинский Самарской области</t>
  </si>
  <si>
    <t xml:space="preserve">Предоставление департаменту ветеринарии Самарской области бюджетных ассигнований за счет средств резервного фонда Правительства Самарской области  </t>
  </si>
  <si>
    <t>Единовременные социальные выплаты гражданам для  возмещения затрат, понесенных ими в результате изъятия животных при ликвидации очага африканской чумы свиней на территории села Красноармейское муниципального района Красноармейский Самарской области</t>
  </si>
  <si>
    <t xml:space="preserve">Предоставление министерству  образования и науки Самарской области бюджетных ассигнований за счет средств резервного фонда Правительства Самарской области  </t>
  </si>
  <si>
    <t>Предоставление субсидии бюджету муниципального района Сергиевский Самарской области на проведение ремонтно-восстановительных работ кровли здания структурного подразделения детского сада «Золотой ключик» ГБОУ СОШ № 1 пгт Суходол муниципального района Сергиевский Самарской области</t>
  </si>
  <si>
    <t>Министерство управления финансами Самарской области
Министерство образования и науки Самарской области
Департамент ветеринарии Самарской области</t>
  </si>
  <si>
    <t>Государственная инспекция строительного надзора Самарской области</t>
  </si>
  <si>
    <t>Средства, высвободившиеся по отдельным направлениям расходов в ходе исполнения сметы государственного казенного учреждения здравоохранения "Самарский областной медицинский центр мобилизационных резервов"Резерв" перераспределяются на расходы на фонд оплаты труда  в целях доведения уровня заработной платы отдельных работников данного учреждения до размера минимального размера оплаты труда (7 800 рублей).</t>
  </si>
  <si>
    <t>ВСЕГО:</t>
  </si>
  <si>
    <t>Министерство лесного хозяйства, охраны окружающей среды и природопользования Самарской области</t>
  </si>
  <si>
    <t>Экономия по результатам торгов</t>
  </si>
  <si>
    <t>Министерство сельского хозяйства и продовольствия Самарской области</t>
  </si>
  <si>
    <t>Субвенции на предоставление субсидий малым формам хозяйствования в целях возмещения части затрат на уплату процентов по долгосрочным, среднесрочным и краткосрочным кредитам (займам)</t>
  </si>
  <si>
    <t>Субвенция на предоставление субсидий на возмещение части процентной ставки по краткосрочным кредитам (займам)</t>
  </si>
  <si>
    <t>Субсидии на возмещение части затрат на уплату страховой премии по договорам сельскохозяйственного страхования в отрасли животноводства</t>
  </si>
  <si>
    <t>Возмещение части затрат на приобретение элитных семян</t>
  </si>
  <si>
    <t>Субсидии на возмещение затрат сельскохозяйственных товаропроизводителей на приобретение техники</t>
  </si>
  <si>
    <t xml:space="preserve">Данные средства предлагается перераспределить на другие направления государственной поддержки АПК в целях привлечения средств из федерального бюджета. </t>
  </si>
  <si>
    <t xml:space="preserve">Возмещение части прямых понесённых затрат на создание и модернизацию объектов агропромышленного комплекса, а также на приобретение  техники </t>
  </si>
  <si>
    <t>Министерство строительства Самарской области</t>
  </si>
  <si>
    <t>Предоставление субсидий из областного бюджета некоммерческим организациям, не являющимся государственными (муниципальными) учреждениями, на проектирование и строительство в городском округе Самара жилого дома N 4 (по генплану), секций В, Г в границах улиц Дачной, Киевской, Сакко и Ванцетти, проспекта Карла Маркса (новое направление улицы Тухачевского) в Железнодорожном районе и жилого дома N 57в по Заводскому шоссе в Промышленном районе</t>
  </si>
  <si>
    <t>Предоставление субсидий некоммерческим организациям, не являющимся государственными (муниципальными) учреждениями, в виде имущественного взноса</t>
  </si>
  <si>
    <t>Министерство спорта Самарской области</t>
  </si>
  <si>
    <t>Полномочное представительство Губернатора Самарской области при Президенте Российской Федерации и Правительстве Российской Федерации</t>
  </si>
  <si>
    <t>Министерство культуры Самарской области</t>
  </si>
  <si>
    <t xml:space="preserve">Департамент управления делами Губернатора Самарской области и Правительства Самарской области </t>
  </si>
  <si>
    <t>Предоставление субсидий бюджетам муниципальных образований Самарской области, направленных на поддержку инициатив населения муниципальных образований в Самарской области</t>
  </si>
  <si>
    <t>Избирательная комиссия Самарской области</t>
  </si>
  <si>
    <t>Департамент по вопросам общественной безопасности Самарской области</t>
  </si>
  <si>
    <t>Министерство управления финансами Самарской области</t>
  </si>
  <si>
    <t>Ремонт парка им. "50-летия Октября" городского округа Самара</t>
  </si>
  <si>
    <t>Мероприятия по благоустройству и озеленению территорий городского округа Самара, расположенных вдоль гостевых и туристических маршрутов</t>
  </si>
  <si>
    <t>Управление записи актов гражданского состояния Самарской области</t>
  </si>
  <si>
    <t xml:space="preserve">Предоставление субсидий некоммерческим организациям, не являющимся государственными (муниципальными) учреждениями, на реализацию мероприятий по подготовке земельных участков, предоставленных для жилищного строительства, обеспечению площадок (территорий) под жилищное строительство объектами инфраструктуры, проектированию и строительству жилья на подготовленных под застройку площадках  </t>
  </si>
  <si>
    <t>Закупка товаров, работ и услуг в целях реализации мероприятий по развитию выставочной и презентационной деятельности в Самарской области</t>
  </si>
  <si>
    <t>Министерство имущественных отношений Самарской области</t>
  </si>
  <si>
    <t>Проведение мероприятий по аудиту на государственных унитарных (казенных) предприятиях Самарской области</t>
  </si>
  <si>
    <t>Обеспечение деятельности государственного казенного учреждения Самарской области "Центр размещения рекламы"</t>
  </si>
  <si>
    <t>Обеспечение деятельности государственного казенного учреждения Самарской области "Региональный центр недвижимости"</t>
  </si>
  <si>
    <t>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участков, предоставляемых многодетным семьям</t>
  </si>
  <si>
    <t>Предоставление субсидий юридическим лицам (за исключением субсидий государственным (муниципальным) учреждениям) – производителям товаров, работ, услуг на разработку и реализацию мероприятий по обеспечению транспортной безопасности и оснащению пассажирского речного комплекса городского округа Самара инженерно-техническими средствами обеспечения транспортной безопасности</t>
  </si>
  <si>
    <t>Субсидии юридическим лицам в целях возмещения затрат на проведение комплекса путевых работ</t>
  </si>
  <si>
    <t>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</t>
  </si>
  <si>
    <t>Субсидии транспортным организациям, в целях возмещения недополученных в предыдущем и (или) текущем финансовых годах доходов в связи с обеспечением равной доступности услуг общественного транспорта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</si>
  <si>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 на создание единой системы городской навигации, включая транспортную навигационную систему и систему информирования, а также временной схемы организации дорожного движения на период проведения чемпионата на автомобильных дорогах местного значения на территории г.о.Самары</t>
  </si>
  <si>
    <t xml:space="preserve">Субвенции на предоставление субсидий на развитие молочного скотоводства </t>
  </si>
  <si>
    <t>Расходы на реализацию выставочной и информационно-презентационной концепции продвижения агропромышленного комплекса Самарской области</t>
  </si>
  <si>
    <t>Обеспечение деятельности министерства сельского хозяйства и продовольствия Самарской области</t>
  </si>
  <si>
    <t>Экономия бюджетных средств в связи с отменой планируемого форума с участием Самарской области.</t>
  </si>
  <si>
    <t>Предоставление широкополосного доступа учреждений к сети Интернет с использованием средств контентной фильтрации информации образовательным учреждениям, расположенным на территории Самарской области, в том числе детям-инвалидам</t>
  </si>
  <si>
    <t>Финансовое обеспечение деятельности бюджетных учреждений дополнительного образования детей</t>
  </si>
  <si>
    <t>Финансовое обеспечение деятельности бюджетных учреждений дошкольного образования</t>
  </si>
  <si>
    <t>Социальное обеспечение детей-сирот, детей, оставшихся без попечения родителей, лиц из числа детей-сирот и лиц из числа детей, оставшихся без попечения родителей, а также инвалидов</t>
  </si>
  <si>
    <t>Установление дополнительной выплаты к стипендии обучающимся и студентам образовательных учреждений среднего профессионального образования, получающим образование по очной форме обучения по специальностям, включенным в перечень приоритетных профессий авиационно-космического комплекса</t>
  </si>
  <si>
    <t>Осуществление ежемесячных денежных выплат в размере 3 700 рублей педагогическим работникам государственных образовательных организаций Самарской области, реализующих программы дошкольного образования</t>
  </si>
  <si>
    <t>Ежемесячное вознаграждение за выполнение функций классного руководителя педагогическим работникам общеобразовательных организаций</t>
  </si>
  <si>
    <t>Повышение размера стипендий нуждающимся студентам первого и второго курсов, обучающихся в государственных образовательных учреждениях высшего профессионального образования, подведомственных министерству образования и науки Самарской области, имеющим оценки успеваемости «хорошо» и «отлично» до величины прожиточного минимума</t>
  </si>
  <si>
    <t>Премии Губернатора Самарской области педагогическим работникам государственных профессиональных образовательных организаций, находящихся в ведении Самарской области, подготовившим победителей и призёров всероссийских олимпиад и конкурсов профессионального мастерства, олимпиад и конкурсов профессионального мастерства</t>
  </si>
  <si>
    <t>Уточнение численности детей</t>
  </si>
  <si>
    <t>Экономия в связи с уточненной датой набора детей в детский технопарк</t>
  </si>
  <si>
    <t>Экономия в связи с переносом сроков открытия детских садов</t>
  </si>
  <si>
    <t>Уточнение численности получателей выплат</t>
  </si>
  <si>
    <t>Уточнение численности получателей выплаты</t>
  </si>
  <si>
    <t>Экономия в результате применения регрессивной шкалы при налогообложении</t>
  </si>
  <si>
    <t>Подготовка и утверждение документации по планировке территории для размещения объектов регионального значения</t>
  </si>
  <si>
    <t>Департамент информационных технологий и связи Самарской области</t>
  </si>
  <si>
    <t>Мероприятия по обеспечению мобилизационной готовности экономики</t>
  </si>
  <si>
    <t>Обеспечение деятельности государственного казенного учреждения  "Безопасный регион"</t>
  </si>
  <si>
    <t>Обеспечение деятельности государственного казенного учреждения "Региональный центр управления государственными и муниципальными информационными системами и ресурсами Самарской области"</t>
  </si>
  <si>
    <t>Экономия по результатам конкурсных процедур.</t>
  </si>
  <si>
    <t>Департамент охоты и рыболовства Самарской области</t>
  </si>
  <si>
    <t>Выполнение государственного задания  государственным бюджетным учреждением Самарской области "Управление охотничьих и водных биологических ресурсов"</t>
  </si>
  <si>
    <t>Обеспечение деятельности ГКУ СО «Центр по делам гражданской обороны, пожарной безопасности и чрезвычайным ситуациям»</t>
  </si>
  <si>
    <t>Капитальный ремонт и приспособление под РЦОУ, приобретаемой в собственность Самарской области базы ПАО "Ростелеком" с благоустройством территории и заменой инженерных коммуникаций</t>
  </si>
  <si>
    <t>Обеспечение деятельности ГКУ СО "Поисково-спасательная служба"</t>
  </si>
  <si>
    <t>Департамент ветеринарии Самарской области</t>
  </si>
  <si>
    <t>Субсидии подведомственным учреждениям на выполнение государственного задания</t>
  </si>
  <si>
    <t>Доплаты к пенсиям государственных служащих Самарской области</t>
  </si>
  <si>
    <t>Предоставление гражданам субсидий на оплату жилого помещения и коммунальных услуг</t>
  </si>
  <si>
    <t>Обеспечение мер социальной поддержки  ветеранов труда (ЕДВ) (в части почтовых расходов)</t>
  </si>
  <si>
    <t>Закон Самарской области от 13.03.2001г. № 20-ГД "О ежемесячной доплате к пенсии лицам, имеющим особые заслуги перед Самарской областью"</t>
  </si>
  <si>
    <t>Предоставление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</si>
  <si>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</si>
  <si>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Проектирование жизнеобеспечивающих систем и капитальный ремонт в государственных казенных учреждениях социального обслуживания населения Самарской области</t>
  </si>
  <si>
    <t>Государственные казенные учреждения службы семьи и демографического развития Самарской области</t>
  </si>
  <si>
    <t>Государственные бюджетные учреждения - Реабилитационные центры</t>
  </si>
  <si>
    <t>Государственные бюджетные учреждения - Дома-интернаты для престарелых и инвалидов</t>
  </si>
  <si>
    <t>Исполнение судебных актов по обращению взыскания на средства областного бюджета</t>
  </si>
  <si>
    <t>Процентные платежи по долговым обязательствам Самарской области</t>
  </si>
  <si>
    <t>Оплата услуг рейтинговых агентств</t>
  </si>
  <si>
    <t xml:space="preserve">В связи с сокращением штатной численности. </t>
  </si>
  <si>
    <t xml:space="preserve">Предоставление бюджетных инвестиций акционерному обществу «Самарская региональная энергетическая корпорация» на осуществление уставной деятельности </t>
  </si>
  <si>
    <t>Предоставление субсидии государственному бюджетному учреждению Самарской области «Санаторий «Поволжье» на иные цели</t>
  </si>
  <si>
    <t xml:space="preserve">Главное управление организации торгов Самарской области </t>
  </si>
  <si>
    <t>Обеспечение деятельности Главного управления организации торгов Самарской области</t>
  </si>
  <si>
    <t>Реализация мероприятий по развитию избирательной системы в Самарской области</t>
  </si>
  <si>
    <t>Приложение 2</t>
  </si>
  <si>
    <t>Перенос сроков привлечения банковских кредитов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</si>
  <si>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проведению мероприятий по благоустройству общественных территорий муниципальных образований в Самарской области</t>
  </si>
  <si>
    <t xml:space="preserve">Предоставление иных межбюджетных трансфертов с.п Глушицкий м.р. Большечерниговский на исполнение государственных актов (решений судов) </t>
  </si>
  <si>
    <t>Предоставление субсидий юридическим лицам в целях возмещения затрат на создание, модернизацию, реконструкцию и оснащение коллективных средств размещения Самарской области</t>
  </si>
  <si>
    <t>В целях оказания дополнительной поддержки коллективным средствам размещения по подготовки номерного фонда под размещение основных клиентских групп ФИФА и болельщиков во время ЧМ-2018.</t>
  </si>
  <si>
    <t>Субсидия на возмещение части процентной ставки по инвестиционным кредитам (займам) в агропромышленном комплексе (расходы сверх софинансирования)</t>
  </si>
  <si>
    <t>Субвенции на предоставление субсидий малым формам хозяйствования в целях возмещения части затрат на уплату процентов по долгосрочным, среднесрочным и краткосрочным кредитам (займам) (расходы сверх софинансирования)</t>
  </si>
  <si>
    <t xml:space="preserve">В целях приобретения основных средств </t>
  </si>
  <si>
    <t>Обеспечение деятельности полномочного представительства Губернатора Самарской области при Президенте Российской Федерации и Правительстве Российской Федерации ВР 244</t>
  </si>
  <si>
    <t>Обеспечение деятельности полномочного представительства Губернатора Самарской области при Президенте Российской Федерации и Правительстве Российской Федерации ВР 129</t>
  </si>
  <si>
    <t>Обеспечение деятельности Самарской Губернской Думы ВР 120</t>
  </si>
  <si>
    <t>Обеспечение деятельности Самарской Губернской Думы ВР 244</t>
  </si>
  <si>
    <t>Обеспечение деятельности министерства экономического развития, инвестиций и торговли Самарской области ВР 244</t>
  </si>
  <si>
    <t>Уточнение бюджетной классификации</t>
  </si>
  <si>
    <t>Обеспечение деятельности ГКУ Самарской области «Служба эксплуатации зданий и транспортного обеспечения» ВР 244</t>
  </si>
  <si>
    <t>Обеспечение деятельности ГКУ «Служба эксплуатации зданий и транспортного обеспечения» ВР 853</t>
  </si>
  <si>
    <t>Обеспечение деятельности министерства экономического развития, инвестиций и торговли Самарской областиа ВР 853</t>
  </si>
  <si>
    <r>
      <t>Предоставление субсидий на проведение мероприятий по развитию (поддержке) предпринимательства на территории Самарской области</t>
    </r>
    <r>
      <rPr>
        <b/>
        <sz val="26"/>
        <rFont val="Times New Roman"/>
        <family val="1"/>
      </rPr>
      <t xml:space="preserve"> </t>
    </r>
  </si>
  <si>
    <t>Исходя из фактической потребности</t>
  </si>
  <si>
    <r>
      <t>Обеспечение деятельности департамента туризма Самарской области</t>
    </r>
    <r>
      <rPr>
        <b/>
        <sz val="26"/>
        <rFont val="Times New Roman"/>
        <family val="1"/>
      </rPr>
      <t xml:space="preserve"> </t>
    </r>
  </si>
  <si>
    <t>Обеспечение деятельности министерства экономического развития, инвестиций и торговли Самарской области ВР 121, 321</t>
  </si>
  <si>
    <t>В целях осуществления обязательных выплат</t>
  </si>
  <si>
    <t>Создание, развитие и поддержка сети информационных центров в Самарской области для туристов и болельщиков чемпионата</t>
  </si>
  <si>
    <t xml:space="preserve">Экономия средств в результате проведения конкурсных процедур и расторжения контрактов </t>
  </si>
  <si>
    <t>Экономия средств в результате проведения конкурсных процедур</t>
  </si>
  <si>
    <t>Проектирование и создание единой системы городской навигации, включая транспортную навигационную систему и систему информирования, а также  временной схемы организации дорожного движения на период проведения чемпионата на автомобильных дорогах общего пользования регионального значения на территории г.о. Самара</t>
  </si>
  <si>
    <t xml:space="preserve">Предоставление из областного бюджета бюджетам городских округов Самарской области субсидий в целях софинансирования расходных обязательств на создание единой системы городской навигации, включая транспортную навигационную систему информирования, а также временной схемы организации дорожного движения на период проведения чемпионата на дорогах местного значения на территории г.о. Самара </t>
  </si>
  <si>
    <t xml:space="preserve">В соответствии с «Рекомендациями единых подходов по навигации» АНО «Транспортная дирекция-2018» проектная документация подлежит доработке, в связи с чем реализация данного мероприятия планируется в 2018 году. 
</t>
  </si>
  <si>
    <t>Экономия в результате проведения торгов, выполнения работ и корректировки сметной стоимости</t>
  </si>
  <si>
    <t>Обеспечение транспортной безопасности объектов транспортной инфраструктуры, расположенных на автодорогах, составляющих транспортную инфраструктуру к чемпионату мира 2018</t>
  </si>
  <si>
    <t>Экономия в связи с изменениями сроков начала выплаты лизинговых платежей по муниципальной контракту</t>
  </si>
  <si>
    <t>В соответствии с «Рекомендациями единых подходов по навигации» АНО «Транспортная дирекция-2018» проектная документация подлежит доработке, в связи с чем реализация данного мероприятия планируется в 2018 году</t>
  </si>
  <si>
    <t>Субсидии на возмещение части затрат на уплату страховой премии по договорам сельскохозяйственного страхования в отрасли животноводства (средства федерального бюджета)</t>
  </si>
  <si>
    <t>Субвенции на предоставление субсидий малым формам хозяйствования в целях возмещения части затрат на уплату процентов по долгосрочным, среднесрочным и краткосрочным кредитам (займам) (средства федерального бюджета)</t>
  </si>
  <si>
    <t xml:space="preserve">Субвенция на предоставление субсидий на возмещение части процентной ставки по краткосрочным кредитам (займам) (средства федерального бюджета) </t>
  </si>
  <si>
    <t>Возмещение части затрат на приобретение элитных семян(средства федерального бюджета)</t>
  </si>
  <si>
    <t xml:space="preserve">Исходя из фактической потребности </t>
  </si>
  <si>
    <t xml:space="preserve">Обеспечение деятельности министерства лесного хозяйства, охраны окружающей среды и природопользования Самарской области </t>
  </si>
  <si>
    <t>Экономия в результате конкурсных процедур, оплаты государственной пошлины</t>
  </si>
  <si>
    <t>Обеспечение деятельности ГКУ СО «Самарские лесничества»</t>
  </si>
  <si>
    <t>Обеспечение деятельности ГКУ СО «Самарские лесничества»  ВР 111</t>
  </si>
  <si>
    <t>Обеспечение деятельности ГКУ СО «Самарские лесничества» ВР 119</t>
  </si>
  <si>
    <t>Экономия в результате конкурсных процедур</t>
  </si>
  <si>
    <t>Обеспечение деятельности министерства управления финансами Самарской области ВР 244, 851</t>
  </si>
  <si>
    <t>Обеспечение деятельности министерства управления финансами Самарской области  ВР 121</t>
  </si>
  <si>
    <t xml:space="preserve">Экономия в связи с переносом сроков открытия нового корпуса ГБУ СО "Хворостянский пансионат для ветеранов войны и труда (дом-интернат для престарелых и инвалидов)" </t>
  </si>
  <si>
    <t>Экономия ввиду вынужденного временного приостановления деятельности ГБУ "Реабилитационный центр для инвалидов "Созвездие" в связи с проведением капитального ремонта</t>
  </si>
  <si>
    <t>Экономия ввиду вынужденного временного приостановления деятельности по ряду подведомственных учреждений, отклонением фактического количества воспитанников от плановой численности.</t>
  </si>
  <si>
    <t xml:space="preserve">В связи с отсутствием заявок от  участников </t>
  </si>
  <si>
    <t xml:space="preserve">Экономия по результатам проведения конкурсных процедур </t>
  </si>
  <si>
    <t xml:space="preserve">В связи с отклонением фактической численности получателей от плановой. </t>
  </si>
  <si>
    <t>Обеспечение мер социальной поддержки реабилитированных лиц и лиц, признанных пострадавшими от политических репрессий 
(РзПр1003 ВР 323)</t>
  </si>
  <si>
    <t>В целях оплаты исполнительных докуметов</t>
  </si>
  <si>
    <t>Исполнение судебных актов (органы государственной власти (государственные органы) (РзПр1006 ВР 831)</t>
  </si>
  <si>
    <t>Обеспечение деятельности государственной инспекции строительного надзора Самарской области ВР 129</t>
  </si>
  <si>
    <t>Обеспечение деятельности государственной инспекции строительного надзора Самарской области ВР 853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</si>
  <si>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ВР 244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</si>
  <si>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ВР 852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</si>
  <si>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ВР 121,129</t>
  </si>
  <si>
    <t xml:space="preserve">Средства федерального бюджета. 
Уточнение бюджетной классификации </t>
  </si>
  <si>
    <t>Обеспечение инвалидов техническими средствами реабилитации, включая изготовление и ремонт протезно-ортопедических изделий ВР 300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</si>
  <si>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«О государственных пособиях гражданам, имеющим детей» ВР 200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</si>
  <si>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«О государственных пособиях гражданам, имеющим детей» ВР 300</t>
  </si>
  <si>
    <t>Обеспечение инвалидов техническими средствами реабилитации, включая изготовление и ремонт протезно-ортопедических изделий ВР 244</t>
  </si>
  <si>
    <t>Средства федерального бюджета.
Уточнение бюджетной классификации</t>
  </si>
  <si>
    <t>Экономия в результате конкурсных процедур и уплаты налогов.</t>
  </si>
  <si>
    <t>Обеспечение деятельности Главного управления по мобилизационным вопросам Самарской области ВР 244</t>
  </si>
  <si>
    <t xml:space="preserve">Обеспечение деятельности Главного управления по мобилизационным вопросам Самарской области ВР 121 </t>
  </si>
  <si>
    <t>Обеспечение деятельности ГКУ СО «Учебно-методический центр по гражданской обороне и чрезвычайным ситуациям» ВР 851</t>
  </si>
  <si>
    <t>Обеспечение деятельности ГКУ СО «Учебно-методический центр по гражданской обороне и чрезвычайным ситуациям» ВР 119</t>
  </si>
  <si>
    <t>Обеспечение деятельности государственного казенного учреждения Самарской области «Центр по делам гражданской обороны, пожарной безопасности и чрезвычайным ситуациям» РзПр 0309 ВР 244</t>
  </si>
  <si>
    <t>Содержание и обеспечение функционирования органов в сфере национальной безопасности и правоохранительной деятельности (Противопожарная служба Самарской области) РзПр 0310 ВР 244</t>
  </si>
  <si>
    <t>Содержание и обеспечение функционирования органов в сфере национальной безопасности и правоохранительной деятельности (Противопожарная служба Самарской области) РзПр 0310 ВР 853</t>
  </si>
  <si>
    <t xml:space="preserve">Укрепление материально-технической базы участковых избирательных комиссий.
</t>
  </si>
  <si>
    <t>Обеспечение деятельности Избирательной комиссии Самарской области ВР 244</t>
  </si>
  <si>
    <t>Обеспечение деятельности Избирательной комиссии Самарской области ВР 853</t>
  </si>
  <si>
    <t>Экономия по выплатам страховых взносов</t>
  </si>
  <si>
    <t xml:space="preserve">В связи с произведенными компенсационными выплатами при увольнении </t>
  </si>
  <si>
    <t>Обеспечение государственных гарантий лицам, замещающим государственные должности, гражданским служащим Самарской области в области медицинского и санаторно-курортного обслуживания ВР 122</t>
  </si>
  <si>
    <t>Обеспечение деятельности государственного казенного учреждения Самарской области «Служба эксплуатации зданий и сооружений» ВР 244</t>
  </si>
  <si>
    <t>Реализация наградной политики Самарской области ВР 360</t>
  </si>
  <si>
    <t>Обеспечение деятельности секретариата Правительства Самарской области ВР 240</t>
  </si>
  <si>
    <t>Обеспечение деятельности секретариата Правительства Самарской области ВР 120</t>
  </si>
  <si>
    <t>Экономии в результате конкурсных процедур</t>
  </si>
  <si>
    <t>Мероприятия по обеспечению мобилизационной готовности экономики ВР 244</t>
  </si>
  <si>
    <t>Подготовка и проведение мероприятий, посвящённых праздничным дням, памятным датам, профессиональным праздникам и иным значимым событиям ВР 612</t>
  </si>
  <si>
    <t>Подготовка и проведение мероприятий, посвящённых праздничным дням, памятным датам, профессиональным праздникам и иным значимым событиям ВР 630</t>
  </si>
  <si>
    <t>Обеспечение деятельности государственного казенного учреждения Самарской области «Служба транспортного обеспечения» ВР 244</t>
  </si>
  <si>
    <t>Обеспечение представления интересов Самарской области в судах и иных юрисдикционных органах на территории иностранных государств ВР 244</t>
  </si>
  <si>
    <t>Обеспечение ежегодного санаторно-курортного лечения Почётных граждан Самарской области ВР 323</t>
  </si>
  <si>
    <t>Государственный заказ на профессиональную переподготовку, повышение квалификации и стажировку государственных служащих Самарской области ВР 244</t>
  </si>
  <si>
    <t>Реализация информационной политики Губернатора Самарской области и Правительства Самарской области ВР 244</t>
  </si>
  <si>
    <t>Гранты в форме субсидий юридическим лицам (за исключением субсидий государственным (муниципальным) учреждениям) на финансовое обеспечение затрат, возникающих в связи с оказанием услуг (выполнением работ) в сфере печатных и электронных средств массовой информации РзПр 12 04 ВР 812</t>
  </si>
  <si>
    <t>Подготовка управленческих кадров для организаций народного хозяйства Российской Федерации (расходы сверх софинансирования) РзПр 07 05 ВР 244</t>
  </si>
  <si>
    <t>Обеспечение деятельности Администрации Губернатора Самарской области ВР121,129</t>
  </si>
  <si>
    <t>Обеспечение деятельности Администрации Губернатора Самарской области ВР122</t>
  </si>
  <si>
    <t>Обеспечение деятельности Администрации Губернатора Самарской области ВР 244</t>
  </si>
  <si>
    <t>Уточнение бюджетной классификации.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</si>
  <si>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
РзПР 10.03 ВР 313 (пособие по безработице)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</si>
  <si>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
РзПР 10.03 ВР 340 (выплата стипендии)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</si>
  <si>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
РзПР 10.01 ВР 570 (выплата пенсии)</t>
  </si>
  <si>
    <t>Предоставление субсидии работодателям на возмещение затрат на оплату труда инвалидов
ВР 811</t>
  </si>
  <si>
    <t>Предоставление субсидии работодателям на возмещение затрат на оплату труда инвалидов
ВР 631</t>
  </si>
  <si>
    <t>Федеральные средства.
Средства перераспределяются в связи с уточнением количества получателей выплат.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</si>
  <si>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 ВР 244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</si>
  <si>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 ВР 851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</si>
  <si>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 ВР 111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</si>
  <si>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 ВР 321</t>
  </si>
  <si>
    <t>Субсидии некоммерческой организации, не являющейся государственным (муниципальным) учреждением, на осуществление уставной деятельности в целях обеспечения проведения капитального ремонта общего имущества в многоквартирных домах, расположенных на территории Самарской области ВР 630</t>
  </si>
  <si>
    <t>Проектирование, ремонт и реставрация объектов историко-культурного наследия, расположенных вдоль гостевых туристических маршрутов и в районе стрелки рек Самары и Волги, являющихся многоквартирными жилыми домами ВР 630</t>
  </si>
  <si>
    <t xml:space="preserve">Экономия средств по процентным платежам в рамках привлекаемых кредитов </t>
  </si>
  <si>
    <t>Субсидии газоснабжающим организациям на возмещение недополученных доходов, возникших в связи с регулированием цен на сжиженный газ, реализуемый населению области ВР 811</t>
  </si>
  <si>
    <t>Обеспечение деятельности министерства энергетики и жилищно-коммунального хозяйства Самарской области ВР 121</t>
  </si>
  <si>
    <t>Обеспечение деятельности министерства энергетики и жилищно-коммунального хозяйства Самарской области ВР 129</t>
  </si>
  <si>
    <t>В связи с перенесом сроков заключения контракта на выполнение строительно-монтажных работ.</t>
  </si>
  <si>
    <t>Экономия, в том числе по результатам конкурсных процедур.</t>
  </si>
  <si>
    <t xml:space="preserve">В целях организации участия спортивных сборных команд Самарской области в официальных межрегиональных и всероссийских соревнованиях в рамках календарного плана официальных физкультурных и спортивных мероприятий </t>
  </si>
  <si>
    <t>Предоставление субсидий некоммерческим организациям, не являющимся государственными (муниципальными) учреждениями, на проведение спортивных мероприятий (календарный план официальных физкультурных и спортивных мероприятий) ВР 631</t>
  </si>
  <si>
    <t>Назначение и выплата поощрений спортсменам Самарской области - победителям и призерам международных соревнований по видам спорта, не включенным в программы Олимпийских игр, Паралимпийских игр и Сурдлимпийских игр и тренерам, принимавшим участие в подготовке ВР360</t>
  </si>
  <si>
    <t xml:space="preserve">В связи с ростом численности спортсменов Самарской области и их тренеров, выступивших в официальных спортивных всероссийских и международных соревнованиях </t>
  </si>
  <si>
    <t>Выплата стипендий Губернатора Самарской области спортсменам Самарской области - членам сборных команд России по видам спорта, включенным в программы Олимпийских, Паралимпийских и Сурдлимпийских игр</t>
  </si>
  <si>
    <t>Оказание социальной поддержки спортсменам Самарской области, победителей и призеров международных и всероссийских соревнований по олимпийским видам спорта</t>
  </si>
  <si>
    <t>Предоставление субсидий юридическим лицам - производителям работ, услуг в сфере жилищного строительства в целях возмещения понесенных ими затрат в связи с выполнением работ, оказанием услуг по строительству проблемных объектов, в части расходов на коммунальную инфраструктуру</t>
  </si>
  <si>
    <t xml:space="preserve">В связи с отзывом заявки на участие по причине несоответствия представленных документов Порядку предоставления субсидий юридическим лицом, принимавшим участие в отборе </t>
  </si>
  <si>
    <t>В целях технологического присоединения к электрическим сетям земельных участков в рамках реализации инвестиционного проекта "Жилая застройка по адресу: г.о. Самара, Октябрьский район, в границах ул. Гая, ул. Панова, пр. Масленникова, ул. Мичурина</t>
  </si>
  <si>
    <t xml:space="preserve">В связи с отсутствием заявок на участие в конкурсе </t>
  </si>
  <si>
    <t xml:space="preserve">Исходя из фактической потребности
</t>
  </si>
  <si>
    <t>Обеспечение деятельности министерства культуры Самарской области ВР 244</t>
  </si>
  <si>
    <t>Обеспечение деятельности министерства культуры Самарской области ВР 121,129</t>
  </si>
  <si>
    <t>В целях достижения по итогам 2017 года установленного "дорожной картой" показателя - доведение средней заработной платы педагогических работников учреждений дополнительного образования детей до средней заработной платы учителей в Самарской области</t>
  </si>
  <si>
    <r>
      <t xml:space="preserve">Финансовое обеспечение получения  дошкольного, начального общего, основного общего, среднего общего образования </t>
    </r>
    <r>
      <rPr>
        <sz val="26"/>
        <color indexed="8"/>
        <rFont val="Times New Roman"/>
        <family val="1"/>
      </rPr>
      <t>в частных общеобразовательных организациях</t>
    </r>
  </si>
  <si>
    <t>Дотации на стимулирование качества управления муниципальными финансами (в части роста налогового потенциала территории муниципального образования в связи с осуществлением нефтедобычи)
ВР 540</t>
  </si>
  <si>
    <t>Обеспечение деятельности министерства промышленности и технологий Самарской области 
ВР 122</t>
  </si>
  <si>
    <t>Финансовое обеспечение выполнения государственного задания (в части оказания стационарной медицинской помощи) РзПр 0901 ВР 611</t>
  </si>
  <si>
    <t>Финансовое обеспечение выполнения государственного задания  (в части оказания амбулаторной медицинской помощи) РзПр 0902 ВР 611</t>
  </si>
  <si>
    <t>Финансовое обеспечение выполнения государственного задания (в части осуществления деятельности по заготовке, переработка, хранение и обеспечение безопасности донорской крови и её компонентов медицинской помощи) РзПр 0906 ВР 611</t>
  </si>
  <si>
    <t>Финансовое обеспечение выполнения государственного задания (в части оказания скорой медицинской помощи, не включенной в базовую программу обязательного медицинского страхования)  РзПр 0904 ВР 611</t>
  </si>
  <si>
    <t xml:space="preserve">Уточнение кодов бюджетной классификации в связи с пересмотром объемов государственного задания между учреждениями и видами медицинской помощи  по итогам мониторинга  исполнения показателей государственного задания подведомственными учреждениями </t>
  </si>
  <si>
    <t>Обеспечение деятельности государственных казенных учреждений здравоохранения ВР 200</t>
  </si>
  <si>
    <t>Обеспечение деятельности государственных казенных учреждений здравоохранения ВР 100</t>
  </si>
  <si>
    <t>Средства,  предусмотренные на увеличение заработной платы медицинским работникам, определенным в «майском» Указе Президента РФ, перераспределяются между видами учреждений в целях  доведения среднемесячной заработной платы до показателей, согласованных с Минздравом РФ</t>
  </si>
  <si>
    <t xml:space="preserve">Резерв на увеличение фонда оплаты труда отдельных категорий работников организаций в Самарской области, финансирование которых осуществляется за счет средств областного бюджета, в целях реализации указов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годы»,  от 28.12.2012 № 1688  «О некоторых мерах по реализации государственной политики в сфере защиты детей-сирот и детей, оставшихся без попечения родителей» </t>
  </si>
  <si>
    <t xml:space="preserve">Финансовое обеспечение выполнения государственного задания </t>
  </si>
  <si>
    <t>В соответствии с условиями дополнительного соглашения от 28.11.2017 с Минсельхозом РФ</t>
  </si>
  <si>
    <t>В целях привлечения средств федерального бюджета</t>
  </si>
  <si>
    <t>Министерство образования и науки Самарской области
Министерство строительства Самарской области</t>
  </si>
  <si>
    <r>
      <t xml:space="preserve">Реализация мероприятий по содействию созданию в субъектах Российской Федерации новых мест в общеобразовательных организациях
</t>
    </r>
    <r>
      <rPr>
        <i/>
        <sz val="26"/>
        <rFont val="Times New Roman"/>
        <family val="1"/>
      </rPr>
      <t>(Минобрнауки СО; федеральные средства)</t>
    </r>
  </si>
  <si>
    <r>
      <t xml:space="preserve">Реализация мероприятий по содействию созданию в субъектах Российской Федерации новых мест в общеобразовательных организациях
</t>
    </r>
    <r>
      <rPr>
        <i/>
        <sz val="26"/>
        <rFont val="Times New Roman"/>
        <family val="1"/>
      </rPr>
      <t>(Минстрой СО; федеральные средства)</t>
    </r>
  </si>
  <si>
    <r>
      <t xml:space="preserve">Реализация мероприятий по содействию созданию в субъектах Российской Федерации новых мест в общеобразовательных организациях
</t>
    </r>
    <r>
      <rPr>
        <i/>
        <sz val="26"/>
        <rFont val="Times New Roman"/>
        <family val="1"/>
      </rPr>
      <t>(Минобрнауки СО; областные средства)</t>
    </r>
  </si>
  <si>
    <r>
      <t xml:space="preserve">Реализация мероприятий по содействию созданию в субъектах Российской Федерации новых мест в общеобразовательных организациях
</t>
    </r>
    <r>
      <rPr>
        <i/>
        <sz val="26"/>
        <rFont val="Times New Roman"/>
        <family val="1"/>
      </rPr>
      <t>(Минстрой СО; областные средства)</t>
    </r>
  </si>
  <si>
    <t>Проектирование и строительство легкоатлетического манежа в г.о. Тольятти</t>
  </si>
  <si>
    <t>Предоставление из областного бюджета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на возмещение затрат, понесенных ими в связи с выполнением работ, оказанием услуг по строительству проблемных объектов, в части расходов на уплату процентов по кредитам</t>
  </si>
  <si>
    <r>
      <t xml:space="preserve">Предоставление субсидий в рамках подпрограммы «Комплексная реабилитация и ресоциализация лиц, допускающих незаконное потребление наркотических средств и психотропных веществ, в Самарской области» на 2014 – 2020 годы. 
</t>
    </r>
  </si>
  <si>
    <t>Взнос в уставный капитал акционерного общества "Особая экономическая зона промышленно-производственного типа "Тольятти"</t>
  </si>
  <si>
    <t xml:space="preserve">В целях погашения задолженности за потребленные топливно-энергетические ресурсы </t>
  </si>
  <si>
    <t>В соответствии с обязательствами Правительства Самарской области в целях обеспечения содержания объектов инфраструктуры  ОАО «Особая экономическая зона промышленно-производственного типа «Тольятти»</t>
  </si>
  <si>
    <t>В целях исполнения обязательств по уплате налогов и платежей во внебюджетные фонды</t>
  </si>
  <si>
    <t>Исходя из фактически выполненных работ</t>
  </si>
  <si>
    <t>Исходя из фактической необходимости в связи с прохождением экспертизы проектной документации.
Реализацию данного мероприятия в 2018 году предлагается осуществить в рамках деятельности по содержанию автомобильных дорог общего пользования.</t>
  </si>
  <si>
    <t xml:space="preserve">Исходя из фактического количества совершенных поездок отдельными категориями граждан </t>
  </si>
  <si>
    <t>Экономия средств в результате конкурсных процедур</t>
  </si>
  <si>
    <t>Исходя из необходимости достижения показателей, предусмотренных "дорожной картой", с учетом фактических показателей</t>
  </si>
  <si>
    <t>Экономия вследствие изменения графика подключения государственных образовательных организаций Самарской области к каналам связи</t>
  </si>
  <si>
    <t>Исходя из фактической численности получателей премий</t>
  </si>
  <si>
    <t>В целях софинансирования мероприятия по созданию 440 мест в реконструируемом под общеобразовательный центр здании Сергиевской школы № 1</t>
  </si>
  <si>
    <t>На уставную деятельность регионального оператора жилищной политики - Самарского областного фонда жилья и ипотеки</t>
  </si>
  <si>
    <t>Исходя из фактического количества получателей</t>
  </si>
  <si>
    <t>Исходя из поступивших заявлений от получателей</t>
  </si>
  <si>
    <t>С учетом фактически выполненных работ</t>
  </si>
  <si>
    <t>В целях исполнения обязательств по уплате налоговых платежей центра социального обслуживания</t>
  </si>
  <si>
    <t>В целях компенсационных выплат при увольнении сотрудникам, оплату командировочных расходов, подписки на периодические издания</t>
  </si>
  <si>
    <t>В связи с произведенными компенсационными выплатами при увольнении</t>
  </si>
  <si>
    <t>В связи с образовавшейся в рамках деятельности ГБУ СО экономией.</t>
  </si>
  <si>
    <t>В связи с отклонением фактической численности получателей от плановой</t>
  </si>
  <si>
    <t xml:space="preserve">Исходя из фактической численности получателей  </t>
  </si>
  <si>
    <t>Проведение для обучающихся образовательных организаций в Самарской области учебных сборов, предусматривающих их обучение в области обороны и подготовку по основам военной службы</t>
  </si>
  <si>
    <t>Предоставление субсидий некоммерческим организациям, не являющимся государственными (муниципальными) учреждениями, на осуществление деятельности в сфере профессионального спорта и (или) поддержки и (или) развитие профессионального спортивного клуба Самарской области ВР 630</t>
  </si>
  <si>
    <r>
      <t>Компенсация на оплату жилого помещения и коммунальных услуг отдельным категориям граждан</t>
    </r>
    <r>
      <rPr>
        <i/>
        <sz val="26"/>
        <rFont val="Times New Roman"/>
        <family val="1"/>
      </rPr>
      <t xml:space="preserve">  - (ветераны труда, труженики тыла, реабилитированные лица и лица, признанные пострадавшими  от политических репрессий , работники в сельской местности, многодетные семьи)</t>
    </r>
  </si>
  <si>
    <r>
      <t xml:space="preserve">Закон Самарской области № 122-ГД от 16.07.2004 «О государственной поддержке граждан, имеющих детей»
</t>
    </r>
    <r>
      <rPr>
        <i/>
        <sz val="26"/>
        <rFont val="Times New Roman"/>
        <family val="1"/>
      </rPr>
      <t>(Меры социальной поддержки граждан, имеющих детей, в денежной форме)</t>
    </r>
  </si>
  <si>
    <t>Оказание финансовой поддержки спортивным клубам</t>
  </si>
  <si>
    <t xml:space="preserve">Исходя из фактически выполненных работ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</si>
</sst>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0\.00\.00"/>
    <numFmt numFmtId="175" formatCode="#,##0.00000"/>
    <numFmt numFmtId="176" formatCode="0.0"/>
    <numFmt numFmtId="177" formatCode="0.000"/>
    <numFmt numFmtId="178" formatCode="#,##0.0000"/>
    <numFmt numFmtId="179" formatCode="#,##0.000"/>
    <numFmt numFmtId="180" formatCode="_-* #,##0\ _₽_-;\-* #,##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 Cyr"/>
      <family val="0"/>
    </font>
    <font>
      <sz val="1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33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1"/>
      <name val="Times New Roman"/>
      <family val="1"/>
    </font>
    <font>
      <sz val="25"/>
      <name val="Times New Roman"/>
      <family val="1"/>
    </font>
    <font>
      <sz val="27"/>
      <color indexed="8"/>
      <name val="Times New Roman"/>
      <family val="1"/>
    </font>
    <font>
      <sz val="26"/>
      <color indexed="8"/>
      <name val="Times New Roman"/>
      <family val="1"/>
    </font>
    <font>
      <i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7" fillId="0" borderId="10" xfId="81" applyNumberFormat="1" applyFont="1" applyFill="1" applyBorder="1" applyAlignment="1">
      <alignment horizontal="left" vertical="center" wrapText="1"/>
      <protection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33" borderId="10" xfId="68" applyFont="1" applyFill="1" applyBorder="1" applyAlignment="1">
      <alignment horizontal="center" vertical="center" wrapText="1"/>
      <protection/>
    </xf>
    <xf numFmtId="0" fontId="13" fillId="0" borderId="10" xfId="68" applyFont="1" applyFill="1" applyBorder="1" applyAlignment="1">
      <alignment horizontal="center" vertical="center" wrapText="1"/>
      <protection/>
    </xf>
    <xf numFmtId="174" fontId="14" fillId="0" borderId="10" xfId="61" applyNumberFormat="1" applyFont="1" applyFill="1" applyBorder="1" applyAlignment="1" applyProtection="1">
      <alignment horizontal="left" vertical="center" wrapText="1"/>
      <protection hidden="1"/>
    </xf>
    <xf numFmtId="3" fontId="14" fillId="0" borderId="10" xfId="6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horizontal="left" vertical="center" wrapText="1"/>
      <protection/>
    </xf>
    <xf numFmtId="3" fontId="7" fillId="0" borderId="10" xfId="85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4" fillId="0" borderId="10" xfId="85" applyNumberFormat="1" applyFont="1" applyFill="1" applyBorder="1" applyAlignment="1">
      <alignment horizontal="center" vertical="center" wrapText="1"/>
    </xf>
    <xf numFmtId="1" fontId="7" fillId="0" borderId="10" xfId="59" applyNumberFormat="1" applyFont="1" applyFill="1" applyBorder="1" applyAlignment="1">
      <alignment vertical="top" wrapText="1"/>
      <protection/>
    </xf>
    <xf numFmtId="1" fontId="7" fillId="0" borderId="10" xfId="59" applyNumberFormat="1" applyFont="1" applyFill="1" applyBorder="1" applyAlignment="1">
      <alignment vertical="center" wrapText="1"/>
      <protection/>
    </xf>
    <xf numFmtId="1" fontId="7" fillId="0" borderId="10" xfId="68" applyNumberFormat="1" applyFont="1" applyFill="1" applyBorder="1" applyAlignment="1">
      <alignment horizontal="center" vertical="center" wrapText="1"/>
      <protection/>
    </xf>
    <xf numFmtId="1" fontId="7" fillId="0" borderId="10" xfId="59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68" applyNumberFormat="1" applyFont="1" applyFill="1" applyBorder="1" applyAlignment="1">
      <alignment horizontal="center" vertical="center" wrapText="1"/>
      <protection/>
    </xf>
    <xf numFmtId="3" fontId="14" fillId="0" borderId="13" xfId="85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7" fillId="0" borderId="13" xfId="85" applyNumberFormat="1" applyFont="1" applyFill="1" applyBorder="1" applyAlignment="1">
      <alignment horizontal="left" vertical="center" wrapText="1"/>
    </xf>
    <xf numFmtId="3" fontId="7" fillId="0" borderId="13" xfId="85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3" fontId="14" fillId="0" borderId="13" xfId="68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33" borderId="13" xfId="59" applyFont="1" applyFill="1" applyBorder="1" applyAlignment="1">
      <alignment horizontal="left" vertical="center" wrapText="1"/>
      <protection/>
    </xf>
    <xf numFmtId="3" fontId="14" fillId="0" borderId="13" xfId="68" applyNumberFormat="1" applyFont="1" applyFill="1" applyBorder="1" applyAlignment="1">
      <alignment horizontal="left" vertical="center" wrapText="1"/>
      <protection/>
    </xf>
    <xf numFmtId="1" fontId="7" fillId="0" borderId="13" xfId="59" applyNumberFormat="1" applyFont="1" applyFill="1" applyBorder="1" applyAlignment="1">
      <alignment horizontal="left" vertical="top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85" applyNumberFormat="1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 applyProtection="1">
      <alignment horizontal="left" vertical="center" wrapText="1"/>
      <protection hidden="1"/>
    </xf>
    <xf numFmtId="3" fontId="7" fillId="0" borderId="13" xfId="85" applyNumberFormat="1" applyFont="1" applyFill="1" applyBorder="1" applyAlignment="1">
      <alignment horizontal="left" vertical="center" wrapText="1"/>
    </xf>
    <xf numFmtId="174" fontId="7" fillId="33" borderId="10" xfId="61" applyNumberFormat="1" applyFont="1" applyFill="1" applyBorder="1" applyAlignment="1" applyProtection="1">
      <alignment horizontal="left" vertical="center" wrapText="1"/>
      <protection hidden="1"/>
    </xf>
    <xf numFmtId="174" fontId="7" fillId="0" borderId="10" xfId="61" applyNumberFormat="1" applyFont="1" applyFill="1" applyBorder="1" applyAlignment="1" applyProtection="1">
      <alignment horizontal="left" vertical="center" wrapText="1"/>
      <protection hidden="1"/>
    </xf>
    <xf numFmtId="3" fontId="7" fillId="0" borderId="13" xfId="68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3" xfId="59" applyNumberFormat="1" applyFont="1" applyFill="1" applyBorder="1" applyAlignment="1">
      <alignment horizontal="left" vertical="center" wrapText="1"/>
      <protection/>
    </xf>
    <xf numFmtId="1" fontId="7" fillId="0" borderId="12" xfId="59" applyNumberFormat="1" applyFont="1" applyFill="1" applyBorder="1" applyAlignment="1">
      <alignment horizontal="left" vertical="center" wrapText="1"/>
      <protection/>
    </xf>
    <xf numFmtId="1" fontId="7" fillId="0" borderId="11" xfId="59" applyNumberFormat="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81" applyNumberFormat="1" applyFont="1" applyFill="1" applyBorder="1" applyAlignment="1">
      <alignment horizontal="left" vertical="center" wrapText="1"/>
      <protection/>
    </xf>
    <xf numFmtId="0" fontId="7" fillId="0" borderId="12" xfId="81" applyNumberFormat="1" applyFont="1" applyFill="1" applyBorder="1" applyAlignment="1">
      <alignment horizontal="left" vertical="center" wrapText="1"/>
      <protection/>
    </xf>
    <xf numFmtId="0" fontId="7" fillId="0" borderId="11" xfId="81" applyNumberFormat="1" applyFont="1" applyFill="1" applyBorder="1" applyAlignment="1">
      <alignment horizontal="left" vertical="center" wrapText="1"/>
      <protection/>
    </xf>
    <xf numFmtId="3" fontId="14" fillId="0" borderId="13" xfId="85" applyNumberFormat="1" applyFont="1" applyFill="1" applyBorder="1" applyAlignment="1">
      <alignment horizontal="center" vertical="center" wrapText="1"/>
    </xf>
    <xf numFmtId="3" fontId="14" fillId="0" borderId="12" xfId="85" applyNumberFormat="1" applyFont="1" applyFill="1" applyBorder="1" applyAlignment="1">
      <alignment horizontal="center" vertical="center" wrapText="1"/>
    </xf>
    <xf numFmtId="3" fontId="14" fillId="0" borderId="11" xfId="8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5 2" xfId="60"/>
    <cellStyle name="Обычный 2 6" xfId="61"/>
    <cellStyle name="Обычный 2 6 2" xfId="62"/>
    <cellStyle name="Обычный 2 6 2 2" xfId="63"/>
    <cellStyle name="Обычный 2 7" xfId="64"/>
    <cellStyle name="Обычный 2 8" xfId="65"/>
    <cellStyle name="Обычный 2 9" xfId="66"/>
    <cellStyle name="Обычный 3" xfId="67"/>
    <cellStyle name="Обычный 3 2" xfId="68"/>
    <cellStyle name="Обычный 3 3" xfId="69"/>
    <cellStyle name="Обычный 4" xfId="70"/>
    <cellStyle name="Обычный 4 3" xfId="71"/>
    <cellStyle name="Обычный 5" xfId="72"/>
    <cellStyle name="Обычный 6" xfId="73"/>
    <cellStyle name="Обычный 6 2" xfId="74"/>
    <cellStyle name="Обычный 8_Реестр бюджета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Экономическая_классиф" xfId="83"/>
    <cellStyle name="Тысячи_Экономическая_классиф" xfId="84"/>
    <cellStyle name="Comma" xfId="85"/>
    <cellStyle name="Comma [0]" xfId="86"/>
    <cellStyle name="Финансовый 2" xfId="87"/>
    <cellStyle name="Хороший" xfId="8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246</xdr:row>
      <xdr:rowOff>0</xdr:rowOff>
    </xdr:from>
    <xdr:ext cx="38100" cy="104775"/>
    <xdr:sp fLocksText="0">
      <xdr:nvSpPr>
        <xdr:cNvPr id="1" name="Text Box 5"/>
        <xdr:cNvSpPr txBox="1">
          <a:spLocks noChangeArrowheads="1"/>
        </xdr:cNvSpPr>
      </xdr:nvSpPr>
      <xdr:spPr>
        <a:xfrm>
          <a:off x="67627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246</xdr:row>
      <xdr:rowOff>0</xdr:rowOff>
    </xdr:from>
    <xdr:ext cx="38100" cy="104775"/>
    <xdr:sp fLocksText="0">
      <xdr:nvSpPr>
        <xdr:cNvPr id="2" name="Text Box 5"/>
        <xdr:cNvSpPr txBox="1">
          <a:spLocks noChangeArrowheads="1"/>
        </xdr:cNvSpPr>
      </xdr:nvSpPr>
      <xdr:spPr>
        <a:xfrm>
          <a:off x="67627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246</xdr:row>
      <xdr:rowOff>0</xdr:rowOff>
    </xdr:from>
    <xdr:ext cx="38100" cy="104775"/>
    <xdr:sp fLocksText="0">
      <xdr:nvSpPr>
        <xdr:cNvPr id="3" name="Text Box 5"/>
        <xdr:cNvSpPr txBox="1">
          <a:spLocks noChangeArrowheads="1"/>
        </xdr:cNvSpPr>
      </xdr:nvSpPr>
      <xdr:spPr>
        <a:xfrm>
          <a:off x="67627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4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6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7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8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9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10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14300"/>
    <xdr:sp fLocksText="0">
      <xdr:nvSpPr>
        <xdr:cNvPr id="12" name="Text Box 5"/>
        <xdr:cNvSpPr txBox="1">
          <a:spLocks noChangeArrowheads="1"/>
        </xdr:cNvSpPr>
      </xdr:nvSpPr>
      <xdr:spPr>
        <a:xfrm>
          <a:off x="657225" y="37932360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3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4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5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6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7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8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19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20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246</xdr:row>
      <xdr:rowOff>0</xdr:rowOff>
    </xdr:from>
    <xdr:ext cx="38100" cy="104775"/>
    <xdr:sp fLocksText="0">
      <xdr:nvSpPr>
        <xdr:cNvPr id="21" name="Text Box 5"/>
        <xdr:cNvSpPr txBox="1">
          <a:spLocks noChangeArrowheads="1"/>
        </xdr:cNvSpPr>
      </xdr:nvSpPr>
      <xdr:spPr>
        <a:xfrm>
          <a:off x="657225" y="379323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38100" cy="76200"/>
    <xdr:sp fLocksText="0">
      <xdr:nvSpPr>
        <xdr:cNvPr id="22" name="Text Box 5"/>
        <xdr:cNvSpPr txBox="1">
          <a:spLocks noChangeArrowheads="1"/>
        </xdr:cNvSpPr>
      </xdr:nvSpPr>
      <xdr:spPr>
        <a:xfrm>
          <a:off x="67627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38100" cy="76200"/>
    <xdr:sp fLocksText="0">
      <xdr:nvSpPr>
        <xdr:cNvPr id="23" name="Text Box 5"/>
        <xdr:cNvSpPr txBox="1">
          <a:spLocks noChangeArrowheads="1"/>
        </xdr:cNvSpPr>
      </xdr:nvSpPr>
      <xdr:spPr>
        <a:xfrm>
          <a:off x="67627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38100" cy="76200"/>
    <xdr:sp fLocksText="0">
      <xdr:nvSpPr>
        <xdr:cNvPr id="24" name="Text Box 5"/>
        <xdr:cNvSpPr txBox="1">
          <a:spLocks noChangeArrowheads="1"/>
        </xdr:cNvSpPr>
      </xdr:nvSpPr>
      <xdr:spPr>
        <a:xfrm>
          <a:off x="67627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25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26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27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28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29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0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1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2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3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4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5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6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7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8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39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40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41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121</xdr:row>
      <xdr:rowOff>0</xdr:rowOff>
    </xdr:from>
    <xdr:ext cx="38100" cy="76200"/>
    <xdr:sp fLocksText="0">
      <xdr:nvSpPr>
        <xdr:cNvPr id="42" name="Text Box 5"/>
        <xdr:cNvSpPr txBox="1">
          <a:spLocks noChangeArrowheads="1"/>
        </xdr:cNvSpPr>
      </xdr:nvSpPr>
      <xdr:spPr>
        <a:xfrm>
          <a:off x="657225" y="198786750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3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4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5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6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7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8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49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50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121</xdr:row>
      <xdr:rowOff>0</xdr:rowOff>
    </xdr:from>
    <xdr:ext cx="238125" cy="85725"/>
    <xdr:sp fLocksText="0">
      <xdr:nvSpPr>
        <xdr:cNvPr id="51" name="Text Box 5"/>
        <xdr:cNvSpPr txBox="1">
          <a:spLocks noChangeArrowheads="1"/>
        </xdr:cNvSpPr>
      </xdr:nvSpPr>
      <xdr:spPr>
        <a:xfrm>
          <a:off x="676275" y="198786750"/>
          <a:ext cx="238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233</xdr:row>
      <xdr:rowOff>0</xdr:rowOff>
    </xdr:from>
    <xdr:ext cx="38100" cy="114300"/>
    <xdr:sp fLocksText="0">
      <xdr:nvSpPr>
        <xdr:cNvPr id="52" name="Text Box 5"/>
        <xdr:cNvSpPr txBox="1">
          <a:spLocks noChangeArrowheads="1"/>
        </xdr:cNvSpPr>
      </xdr:nvSpPr>
      <xdr:spPr>
        <a:xfrm>
          <a:off x="67627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233</xdr:row>
      <xdr:rowOff>0</xdr:rowOff>
    </xdr:from>
    <xdr:ext cx="38100" cy="114300"/>
    <xdr:sp fLocksText="0">
      <xdr:nvSpPr>
        <xdr:cNvPr id="53" name="Text Box 5"/>
        <xdr:cNvSpPr txBox="1">
          <a:spLocks noChangeArrowheads="1"/>
        </xdr:cNvSpPr>
      </xdr:nvSpPr>
      <xdr:spPr>
        <a:xfrm>
          <a:off x="67627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233</xdr:row>
      <xdr:rowOff>0</xdr:rowOff>
    </xdr:from>
    <xdr:ext cx="38100" cy="114300"/>
    <xdr:sp fLocksText="0">
      <xdr:nvSpPr>
        <xdr:cNvPr id="54" name="Text Box 5"/>
        <xdr:cNvSpPr txBox="1">
          <a:spLocks noChangeArrowheads="1"/>
        </xdr:cNvSpPr>
      </xdr:nvSpPr>
      <xdr:spPr>
        <a:xfrm>
          <a:off x="67627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55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56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57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58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59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0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1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2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3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4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5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6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7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8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69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70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71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233</xdr:row>
      <xdr:rowOff>0</xdr:rowOff>
    </xdr:from>
    <xdr:ext cx="38100" cy="114300"/>
    <xdr:sp fLocksText="0">
      <xdr:nvSpPr>
        <xdr:cNvPr id="72" name="Text Box 5"/>
        <xdr:cNvSpPr txBox="1">
          <a:spLocks noChangeArrowheads="1"/>
        </xdr:cNvSpPr>
      </xdr:nvSpPr>
      <xdr:spPr>
        <a:xfrm>
          <a:off x="657225" y="3681698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E254"/>
  <sheetViews>
    <sheetView showZeros="0" tabSelected="1" view="pageBreakPreview" zoomScale="30" zoomScaleSheetLayoutView="30" workbookViewId="0" topLeftCell="A1">
      <selection activeCell="E248" sqref="E248"/>
    </sheetView>
  </sheetViews>
  <sheetFormatPr defaultColWidth="9.125" defaultRowHeight="12.75"/>
  <cols>
    <col min="1" max="1" width="11.50390625" style="3" customWidth="1"/>
    <col min="2" max="2" width="114.50390625" style="8" customWidth="1"/>
    <col min="3" max="3" width="31.625" style="9" customWidth="1"/>
    <col min="4" max="4" width="31.00390625" style="9" customWidth="1"/>
    <col min="5" max="5" width="171.625" style="8" customWidth="1"/>
    <col min="6" max="16384" width="9.125" style="1" customWidth="1"/>
  </cols>
  <sheetData>
    <row r="1" ht="54" customHeight="1">
      <c r="E1" s="5" t="s">
        <v>129</v>
      </c>
    </row>
    <row r="2" spans="1:5" ht="85.5" customHeight="1">
      <c r="A2" s="139" t="s">
        <v>7</v>
      </c>
      <c r="B2" s="139"/>
      <c r="C2" s="139"/>
      <c r="D2" s="139"/>
      <c r="E2" s="139"/>
    </row>
    <row r="3" spans="1:5" ht="45.75" customHeight="1">
      <c r="A3" s="6"/>
      <c r="B3" s="43"/>
      <c r="C3" s="10"/>
      <c r="D3" s="10"/>
      <c r="E3" s="7" t="s">
        <v>0</v>
      </c>
    </row>
    <row r="4" spans="1:5" s="2" customFormat="1" ht="180.75" customHeight="1">
      <c r="A4" s="12" t="s">
        <v>1</v>
      </c>
      <c r="B4" s="12" t="s">
        <v>2</v>
      </c>
      <c r="C4" s="14" t="s">
        <v>4</v>
      </c>
      <c r="D4" s="14" t="s">
        <v>5</v>
      </c>
      <c r="E4" s="12" t="s">
        <v>3</v>
      </c>
    </row>
    <row r="5" spans="1:5" s="2" customFormat="1" ht="39" customHeight="1">
      <c r="A5" s="15">
        <v>1</v>
      </c>
      <c r="B5" s="15">
        <v>2</v>
      </c>
      <c r="C5" s="14">
        <v>4</v>
      </c>
      <c r="D5" s="14">
        <v>5</v>
      </c>
      <c r="E5" s="15">
        <v>7</v>
      </c>
    </row>
    <row r="6" spans="1:5" s="11" customFormat="1" ht="49.5" customHeight="1">
      <c r="A6" s="100" t="s">
        <v>8</v>
      </c>
      <c r="B6" s="101"/>
      <c r="C6" s="101"/>
      <c r="D6" s="101"/>
      <c r="E6" s="101"/>
    </row>
    <row r="7" spans="1:5" s="11" customFormat="1" ht="76.5" customHeight="1">
      <c r="A7" s="15">
        <v>1</v>
      </c>
      <c r="B7" s="21" t="s">
        <v>140</v>
      </c>
      <c r="C7" s="17">
        <v>3000</v>
      </c>
      <c r="D7" s="17"/>
      <c r="E7" s="104" t="s">
        <v>137</v>
      </c>
    </row>
    <row r="8" spans="1:5" s="11" customFormat="1" ht="76.5" customHeight="1">
      <c r="A8" s="15">
        <v>2</v>
      </c>
      <c r="B8" s="21" t="s">
        <v>141</v>
      </c>
      <c r="C8" s="17"/>
      <c r="D8" s="17">
        <v>3000</v>
      </c>
      <c r="E8" s="105"/>
    </row>
    <row r="9" spans="1:5" s="11" customFormat="1" ht="51" customHeight="1">
      <c r="A9" s="99" t="s">
        <v>6</v>
      </c>
      <c r="B9" s="99"/>
      <c r="C9" s="13">
        <f>SUM(C7:C8)</f>
        <v>3000</v>
      </c>
      <c r="D9" s="13">
        <f>SUM(D7:D8)</f>
        <v>3000</v>
      </c>
      <c r="E9" s="19"/>
    </row>
    <row r="10" spans="1:5" s="11" customFormat="1" ht="49.5" customHeight="1">
      <c r="A10" s="100" t="s">
        <v>56</v>
      </c>
      <c r="B10" s="101"/>
      <c r="C10" s="101"/>
      <c r="D10" s="101"/>
      <c r="E10" s="101"/>
    </row>
    <row r="11" spans="1:5" s="11" customFormat="1" ht="144" customHeight="1">
      <c r="A11" s="102">
        <v>1</v>
      </c>
      <c r="B11" s="16" t="s">
        <v>138</v>
      </c>
      <c r="C11" s="17">
        <v>230</v>
      </c>
      <c r="D11" s="17"/>
      <c r="E11" s="104" t="s">
        <v>143</v>
      </c>
    </row>
    <row r="12" spans="1:5" s="11" customFormat="1" ht="145.5" customHeight="1">
      <c r="A12" s="118"/>
      <c r="B12" s="16" t="s">
        <v>139</v>
      </c>
      <c r="C12" s="14"/>
      <c r="D12" s="14">
        <v>230</v>
      </c>
      <c r="E12" s="105"/>
    </row>
    <row r="13" spans="1:5" s="11" customFormat="1" ht="96.75">
      <c r="A13" s="102">
        <v>2</v>
      </c>
      <c r="B13" s="16" t="s">
        <v>144</v>
      </c>
      <c r="C13" s="14">
        <v>127.87</v>
      </c>
      <c r="D13" s="14"/>
      <c r="E13" s="104" t="s">
        <v>143</v>
      </c>
    </row>
    <row r="14" spans="1:5" s="11" customFormat="1" ht="96.75">
      <c r="A14" s="118"/>
      <c r="B14" s="16" t="s">
        <v>145</v>
      </c>
      <c r="C14" s="14"/>
      <c r="D14" s="14">
        <v>127.87</v>
      </c>
      <c r="E14" s="105"/>
    </row>
    <row r="15" spans="1:5" s="11" customFormat="1" ht="51" customHeight="1">
      <c r="A15" s="99" t="s">
        <v>6</v>
      </c>
      <c r="B15" s="99"/>
      <c r="C15" s="13">
        <f>SUM(C11:C14)</f>
        <v>357.87</v>
      </c>
      <c r="D15" s="13">
        <f>SUM(D11:D14)</f>
        <v>357.87</v>
      </c>
      <c r="E15" s="19"/>
    </row>
    <row r="16" spans="1:5" s="11" customFormat="1" ht="49.5" customHeight="1">
      <c r="A16" s="100" t="s">
        <v>9</v>
      </c>
      <c r="B16" s="101"/>
      <c r="C16" s="101"/>
      <c r="D16" s="101"/>
      <c r="E16" s="101"/>
    </row>
    <row r="17" spans="1:5" s="11" customFormat="1" ht="99" customHeight="1">
      <c r="A17" s="102">
        <v>1</v>
      </c>
      <c r="B17" s="21" t="s">
        <v>142</v>
      </c>
      <c r="C17" s="17">
        <f>D18</f>
        <v>58.24333</v>
      </c>
      <c r="D17" s="17"/>
      <c r="E17" s="104" t="s">
        <v>143</v>
      </c>
    </row>
    <row r="18" spans="1:5" s="11" customFormat="1" ht="108.75" customHeight="1">
      <c r="A18" s="118"/>
      <c r="B18" s="21" t="s">
        <v>146</v>
      </c>
      <c r="C18" s="17"/>
      <c r="D18" s="17">
        <v>58.24333</v>
      </c>
      <c r="E18" s="105"/>
    </row>
    <row r="19" spans="1:5" s="54" customFormat="1" ht="129">
      <c r="A19" s="53">
        <v>2</v>
      </c>
      <c r="B19" s="31" t="s">
        <v>147</v>
      </c>
      <c r="C19" s="17">
        <v>35000</v>
      </c>
      <c r="D19" s="27"/>
      <c r="E19" s="57" t="s">
        <v>148</v>
      </c>
    </row>
    <row r="20" spans="1:5" s="54" customFormat="1" ht="78" customHeight="1">
      <c r="A20" s="53">
        <v>3</v>
      </c>
      <c r="B20" s="31" t="s">
        <v>149</v>
      </c>
      <c r="C20" s="27"/>
      <c r="D20" s="27">
        <f>1156.678-966</f>
        <v>190.6780000000001</v>
      </c>
      <c r="E20" s="142" t="s">
        <v>151</v>
      </c>
    </row>
    <row r="21" spans="1:5" s="11" customFormat="1" ht="96.75">
      <c r="A21" s="80">
        <v>4</v>
      </c>
      <c r="B21" s="21" t="s">
        <v>150</v>
      </c>
      <c r="C21" s="17"/>
      <c r="D21" s="17">
        <f>3022.663</f>
        <v>3022.663</v>
      </c>
      <c r="E21" s="143"/>
    </row>
    <row r="22" spans="1:5" s="11" customFormat="1" ht="95.25">
      <c r="A22" s="56">
        <v>5</v>
      </c>
      <c r="B22" s="57" t="s">
        <v>67</v>
      </c>
      <c r="C22" s="58">
        <v>100</v>
      </c>
      <c r="D22" s="17"/>
      <c r="E22" s="57" t="s">
        <v>148</v>
      </c>
    </row>
    <row r="23" spans="1:5" s="11" customFormat="1" ht="95.25">
      <c r="A23" s="56">
        <v>6</v>
      </c>
      <c r="B23" s="57" t="s">
        <v>152</v>
      </c>
      <c r="C23" s="58">
        <v>1000</v>
      </c>
      <c r="D23" s="17"/>
      <c r="E23" s="57" t="s">
        <v>43</v>
      </c>
    </row>
    <row r="24" spans="1:5" s="11" customFormat="1" ht="162">
      <c r="A24" s="56">
        <v>7</v>
      </c>
      <c r="B24" s="52" t="s">
        <v>133</v>
      </c>
      <c r="C24" s="14"/>
      <c r="D24" s="17">
        <v>42000</v>
      </c>
      <c r="E24" s="85" t="s">
        <v>134</v>
      </c>
    </row>
    <row r="25" spans="1:5" s="11" customFormat="1" ht="51" customHeight="1">
      <c r="A25" s="99" t="s">
        <v>6</v>
      </c>
      <c r="B25" s="99"/>
      <c r="C25" s="13">
        <f>SUM(C17:C24)</f>
        <v>36158.24333</v>
      </c>
      <c r="D25" s="13">
        <f>SUM(D17:D24)</f>
        <v>45271.58433</v>
      </c>
      <c r="E25" s="19"/>
    </row>
    <row r="26" spans="1:5" s="11" customFormat="1" ht="51" customHeight="1">
      <c r="A26" s="100" t="s">
        <v>68</v>
      </c>
      <c r="B26" s="101"/>
      <c r="C26" s="101"/>
      <c r="D26" s="101"/>
      <c r="E26" s="101"/>
    </row>
    <row r="27" spans="1:5" s="11" customFormat="1" ht="113.25" customHeight="1">
      <c r="A27" s="60">
        <v>1</v>
      </c>
      <c r="B27" s="52" t="s">
        <v>69</v>
      </c>
      <c r="C27" s="61">
        <v>109</v>
      </c>
      <c r="D27" s="13"/>
      <c r="E27" s="52" t="s">
        <v>148</v>
      </c>
    </row>
    <row r="28" spans="1:5" s="11" customFormat="1" ht="117" customHeight="1">
      <c r="A28" s="60">
        <v>2</v>
      </c>
      <c r="B28" s="52" t="s">
        <v>70</v>
      </c>
      <c r="C28" s="61">
        <v>88.6</v>
      </c>
      <c r="D28" s="13"/>
      <c r="E28" s="52" t="s">
        <v>148</v>
      </c>
    </row>
    <row r="29" spans="1:5" s="11" customFormat="1" ht="102.75" customHeight="1">
      <c r="A29" s="60">
        <v>3</v>
      </c>
      <c r="B29" s="52" t="s">
        <v>71</v>
      </c>
      <c r="C29" s="61">
        <v>2017.6</v>
      </c>
      <c r="D29" s="13"/>
      <c r="E29" s="52" t="s">
        <v>153</v>
      </c>
    </row>
    <row r="30" spans="1:5" s="11" customFormat="1" ht="189.75" customHeight="1">
      <c r="A30" s="60">
        <v>4</v>
      </c>
      <c r="B30" s="52" t="s">
        <v>72</v>
      </c>
      <c r="C30" s="61">
        <v>768</v>
      </c>
      <c r="D30" s="13"/>
      <c r="E30" s="52" t="s">
        <v>154</v>
      </c>
    </row>
    <row r="31" spans="1:5" s="11" customFormat="1" ht="147" customHeight="1">
      <c r="A31" s="65">
        <v>5</v>
      </c>
      <c r="B31" s="88" t="s">
        <v>124</v>
      </c>
      <c r="C31" s="61"/>
      <c r="D31" s="65">
        <v>150000</v>
      </c>
      <c r="E31" s="67" t="s">
        <v>284</v>
      </c>
    </row>
    <row r="32" spans="1:5" s="11" customFormat="1" ht="114.75" customHeight="1">
      <c r="A32" s="73">
        <v>6</v>
      </c>
      <c r="B32" s="95" t="s">
        <v>283</v>
      </c>
      <c r="C32" s="73"/>
      <c r="D32" s="73">
        <v>80000</v>
      </c>
      <c r="E32" s="94" t="s">
        <v>285</v>
      </c>
    </row>
    <row r="33" spans="1:5" s="11" customFormat="1" ht="120.75" customHeight="1">
      <c r="A33" s="65">
        <v>7</v>
      </c>
      <c r="B33" s="88" t="s">
        <v>125</v>
      </c>
      <c r="C33" s="61"/>
      <c r="D33" s="65">
        <v>5607</v>
      </c>
      <c r="E33" s="67" t="s">
        <v>286</v>
      </c>
    </row>
    <row r="34" spans="1:5" s="11" customFormat="1" ht="51" customHeight="1">
      <c r="A34" s="99" t="s">
        <v>6</v>
      </c>
      <c r="B34" s="99"/>
      <c r="C34" s="13">
        <f>SUM(C27:C33)</f>
        <v>2983.2</v>
      </c>
      <c r="D34" s="13">
        <f>SUM(D27:D33)</f>
        <v>235607</v>
      </c>
      <c r="E34" s="19"/>
    </row>
    <row r="35" spans="1:5" s="11" customFormat="1" ht="49.5" customHeight="1">
      <c r="A35" s="100" t="s">
        <v>14</v>
      </c>
      <c r="B35" s="101"/>
      <c r="C35" s="101"/>
      <c r="D35" s="101"/>
      <c r="E35" s="101"/>
    </row>
    <row r="36" spans="1:5" s="11" customFormat="1" ht="41.25">
      <c r="A36" s="15">
        <v>1</v>
      </c>
      <c r="B36" s="31" t="s">
        <v>15</v>
      </c>
      <c r="C36" s="34"/>
      <c r="D36" s="34">
        <v>2265</v>
      </c>
      <c r="E36" s="31" t="s">
        <v>148</v>
      </c>
    </row>
    <row r="37" spans="1:5" s="11" customFormat="1" ht="207.75" customHeight="1">
      <c r="A37" s="15">
        <v>2</v>
      </c>
      <c r="B37" s="31" t="s">
        <v>16</v>
      </c>
      <c r="C37" s="34"/>
      <c r="D37" s="34">
        <v>23400</v>
      </c>
      <c r="E37" s="31" t="s">
        <v>148</v>
      </c>
    </row>
    <row r="38" spans="1:5" s="11" customFormat="1" ht="96.75">
      <c r="A38" s="15">
        <v>3</v>
      </c>
      <c r="B38" s="31" t="s">
        <v>17</v>
      </c>
      <c r="C38" s="34">
        <v>38064.544</v>
      </c>
      <c r="D38" s="34"/>
      <c r="E38" s="31" t="s">
        <v>287</v>
      </c>
    </row>
    <row r="39" spans="1:5" s="11" customFormat="1" ht="117" customHeight="1">
      <c r="A39" s="15">
        <v>4</v>
      </c>
      <c r="B39" s="31" t="s">
        <v>18</v>
      </c>
      <c r="C39" s="34"/>
      <c r="D39" s="34">
        <v>148112.97843</v>
      </c>
      <c r="E39" s="130" t="s">
        <v>310</v>
      </c>
    </row>
    <row r="40" spans="1:5" s="11" customFormat="1" ht="207.75" customHeight="1">
      <c r="A40" s="15">
        <v>5</v>
      </c>
      <c r="B40" s="31" t="s">
        <v>19</v>
      </c>
      <c r="C40" s="34">
        <v>10382.50843</v>
      </c>
      <c r="D40" s="34"/>
      <c r="E40" s="131"/>
    </row>
    <row r="41" spans="1:5" s="11" customFormat="1" ht="108.75" customHeight="1">
      <c r="A41" s="15">
        <v>6</v>
      </c>
      <c r="B41" s="31" t="s">
        <v>20</v>
      </c>
      <c r="C41" s="34"/>
      <c r="D41" s="34">
        <v>28069.074</v>
      </c>
      <c r="E41" s="132"/>
    </row>
    <row r="42" spans="1:5" s="11" customFormat="1" ht="149.25" customHeight="1">
      <c r="A42" s="15">
        <v>7</v>
      </c>
      <c r="B42" s="31" t="s">
        <v>159</v>
      </c>
      <c r="C42" s="34">
        <f>130000</f>
        <v>130000</v>
      </c>
      <c r="D42" s="34"/>
      <c r="E42" s="52" t="s">
        <v>288</v>
      </c>
    </row>
    <row r="43" spans="1:5" s="11" customFormat="1" ht="249" customHeight="1">
      <c r="A43" s="15">
        <v>8</v>
      </c>
      <c r="B43" s="31" t="s">
        <v>155</v>
      </c>
      <c r="C43" s="34">
        <v>34274.66376</v>
      </c>
      <c r="D43" s="34"/>
      <c r="E43" s="130" t="s">
        <v>157</v>
      </c>
    </row>
    <row r="44" spans="1:5" s="11" customFormat="1" ht="327" customHeight="1">
      <c r="A44" s="15">
        <v>9</v>
      </c>
      <c r="B44" s="31" t="s">
        <v>156</v>
      </c>
      <c r="C44" s="34">
        <v>65725.33624</v>
      </c>
      <c r="D44" s="34"/>
      <c r="E44" s="132"/>
    </row>
    <row r="45" spans="1:5" s="11" customFormat="1" ht="109.5" customHeight="1">
      <c r="A45" s="15">
        <v>10</v>
      </c>
      <c r="B45" s="33" t="s">
        <v>21</v>
      </c>
      <c r="C45" s="17"/>
      <c r="D45" s="17">
        <v>18000</v>
      </c>
      <c r="E45" s="133" t="s">
        <v>148</v>
      </c>
    </row>
    <row r="46" spans="1:5" s="11" customFormat="1" ht="75.75" customHeight="1">
      <c r="A46" s="15">
        <v>11</v>
      </c>
      <c r="B46" s="33" t="s">
        <v>22</v>
      </c>
      <c r="C46" s="17"/>
      <c r="D46" s="17">
        <v>12031.983</v>
      </c>
      <c r="E46" s="134"/>
    </row>
    <row r="47" spans="1:5" s="11" customFormat="1" ht="78" customHeight="1">
      <c r="A47" s="15">
        <v>12</v>
      </c>
      <c r="B47" s="33" t="s">
        <v>23</v>
      </c>
      <c r="C47" s="17"/>
      <c r="D47" s="17">
        <v>50000</v>
      </c>
      <c r="E47" s="135"/>
    </row>
    <row r="48" spans="1:5" s="11" customFormat="1" ht="73.5" customHeight="1">
      <c r="A48" s="15">
        <v>13</v>
      </c>
      <c r="B48" s="33" t="s">
        <v>24</v>
      </c>
      <c r="C48" s="17">
        <v>2767.74</v>
      </c>
      <c r="D48" s="17"/>
      <c r="E48" s="122" t="s">
        <v>158</v>
      </c>
    </row>
    <row r="49" spans="1:5" s="11" customFormat="1" ht="142.5" customHeight="1">
      <c r="A49" s="15">
        <v>14</v>
      </c>
      <c r="B49" s="33" t="s">
        <v>25</v>
      </c>
      <c r="C49" s="17">
        <v>664.243</v>
      </c>
      <c r="D49" s="17"/>
      <c r="E49" s="123"/>
    </row>
    <row r="50" spans="1:5" s="11" customFormat="1" ht="309" customHeight="1">
      <c r="A50" s="60">
        <v>15</v>
      </c>
      <c r="B50" s="33" t="s">
        <v>73</v>
      </c>
      <c r="C50" s="59">
        <v>19920.914</v>
      </c>
      <c r="D50" s="17"/>
      <c r="E50" s="52" t="s">
        <v>148</v>
      </c>
    </row>
    <row r="51" spans="1:5" s="11" customFormat="1" ht="87" customHeight="1">
      <c r="A51" s="62">
        <v>16</v>
      </c>
      <c r="B51" s="33" t="s">
        <v>74</v>
      </c>
      <c r="C51" s="59">
        <v>1017.047</v>
      </c>
      <c r="D51" s="17"/>
      <c r="E51" s="52" t="s">
        <v>148</v>
      </c>
    </row>
    <row r="52" spans="1:5" s="11" customFormat="1" ht="192" customHeight="1">
      <c r="A52" s="62">
        <v>17</v>
      </c>
      <c r="B52" s="33" t="s">
        <v>75</v>
      </c>
      <c r="C52" s="59">
        <v>2747.353000000003</v>
      </c>
      <c r="D52" s="17"/>
      <c r="E52" s="21" t="s">
        <v>160</v>
      </c>
    </row>
    <row r="53" spans="1:5" s="11" customFormat="1" ht="180" customHeight="1">
      <c r="A53" s="62">
        <v>18</v>
      </c>
      <c r="B53" s="33" t="s">
        <v>76</v>
      </c>
      <c r="C53" s="59">
        <v>8367</v>
      </c>
      <c r="D53" s="17"/>
      <c r="E53" s="21" t="s">
        <v>289</v>
      </c>
    </row>
    <row r="54" spans="1:5" s="11" customFormat="1" ht="309" customHeight="1">
      <c r="A54" s="56">
        <v>19</v>
      </c>
      <c r="B54" s="33" t="s">
        <v>77</v>
      </c>
      <c r="C54" s="59">
        <v>19844.56376</v>
      </c>
      <c r="D54" s="17"/>
      <c r="E54" s="33" t="s">
        <v>161</v>
      </c>
    </row>
    <row r="55" spans="1:5" s="11" customFormat="1" ht="51" customHeight="1">
      <c r="A55" s="99" t="s">
        <v>6</v>
      </c>
      <c r="B55" s="99"/>
      <c r="C55" s="13">
        <f>SUM(C36:C54)</f>
        <v>333775.91319000005</v>
      </c>
      <c r="D55" s="13">
        <f>SUM(D36:D54)</f>
        <v>281879.03543</v>
      </c>
      <c r="E55" s="19"/>
    </row>
    <row r="56" spans="1:5" s="11" customFormat="1" ht="49.5" customHeight="1">
      <c r="A56" s="100" t="s">
        <v>44</v>
      </c>
      <c r="B56" s="101"/>
      <c r="C56" s="101"/>
      <c r="D56" s="101"/>
      <c r="E56" s="101"/>
    </row>
    <row r="57" spans="1:5" s="11" customFormat="1" ht="159" customHeight="1">
      <c r="A57" s="15">
        <v>1</v>
      </c>
      <c r="B57" s="21" t="s">
        <v>162</v>
      </c>
      <c r="C57" s="23"/>
      <c r="D57" s="23">
        <v>298.5417</v>
      </c>
      <c r="E57" s="20" t="s">
        <v>166</v>
      </c>
    </row>
    <row r="58" spans="1:5" s="11" customFormat="1" ht="186" customHeight="1">
      <c r="A58" s="15">
        <v>2</v>
      </c>
      <c r="B58" s="86" t="s">
        <v>163</v>
      </c>
      <c r="C58" s="23">
        <v>205.1207</v>
      </c>
      <c r="D58" s="23"/>
      <c r="E58" s="127" t="s">
        <v>166</v>
      </c>
    </row>
    <row r="59" spans="1:5" s="11" customFormat="1" ht="147" customHeight="1">
      <c r="A59" s="15">
        <v>3</v>
      </c>
      <c r="B59" s="21" t="s">
        <v>164</v>
      </c>
      <c r="C59" s="23">
        <v>60.6318</v>
      </c>
      <c r="D59" s="23"/>
      <c r="E59" s="128"/>
    </row>
    <row r="60" spans="1:5" s="11" customFormat="1" ht="82.5" customHeight="1">
      <c r="A60" s="15">
        <v>4</v>
      </c>
      <c r="B60" s="21" t="s">
        <v>165</v>
      </c>
      <c r="C60" s="23">
        <v>32.7892</v>
      </c>
      <c r="D60" s="23"/>
      <c r="E60" s="129"/>
    </row>
    <row r="61" spans="1:5" s="11" customFormat="1" ht="145.5" customHeight="1">
      <c r="A61" s="15">
        <v>5</v>
      </c>
      <c r="B61" s="21" t="s">
        <v>47</v>
      </c>
      <c r="C61" s="23"/>
      <c r="D61" s="23">
        <v>26.03319</v>
      </c>
      <c r="E61" s="20" t="s">
        <v>166</v>
      </c>
    </row>
    <row r="62" spans="1:5" s="11" customFormat="1" ht="150" customHeight="1">
      <c r="A62" s="15">
        <v>6</v>
      </c>
      <c r="B62" s="21" t="s">
        <v>45</v>
      </c>
      <c r="C62" s="23">
        <v>14.69685</v>
      </c>
      <c r="D62" s="23"/>
      <c r="E62" s="127" t="s">
        <v>166</v>
      </c>
    </row>
    <row r="63" spans="1:5" s="11" customFormat="1" ht="108.75" customHeight="1">
      <c r="A63" s="15">
        <v>7</v>
      </c>
      <c r="B63" s="21" t="s">
        <v>46</v>
      </c>
      <c r="C63" s="23">
        <v>6.73754</v>
      </c>
      <c r="D63" s="23"/>
      <c r="E63" s="140"/>
    </row>
    <row r="64" spans="1:5" s="11" customFormat="1" ht="81" customHeight="1">
      <c r="A64" s="15">
        <v>8</v>
      </c>
      <c r="B64" s="21" t="s">
        <v>48</v>
      </c>
      <c r="C64" s="23">
        <v>4.5988</v>
      </c>
      <c r="D64" s="23"/>
      <c r="E64" s="141"/>
    </row>
    <row r="65" spans="1:5" s="11" customFormat="1" ht="156" customHeight="1">
      <c r="A65" s="15">
        <v>9</v>
      </c>
      <c r="B65" s="52" t="s">
        <v>135</v>
      </c>
      <c r="C65" s="23">
        <v>330</v>
      </c>
      <c r="D65" s="23"/>
      <c r="E65" s="71" t="s">
        <v>50</v>
      </c>
    </row>
    <row r="66" spans="1:5" s="11" customFormat="1" ht="129">
      <c r="A66" s="15">
        <v>10</v>
      </c>
      <c r="B66" s="21" t="s">
        <v>51</v>
      </c>
      <c r="C66" s="23"/>
      <c r="D66" s="23">
        <v>2300</v>
      </c>
      <c r="E66" s="42" t="s">
        <v>274</v>
      </c>
    </row>
    <row r="67" spans="1:5" s="11" customFormat="1" ht="106.5" customHeight="1">
      <c r="A67" s="62">
        <v>11</v>
      </c>
      <c r="B67" s="21" t="s">
        <v>49</v>
      </c>
      <c r="C67" s="59">
        <v>4889.00123</v>
      </c>
      <c r="D67" s="14"/>
      <c r="E67" s="20" t="s">
        <v>148</v>
      </c>
    </row>
    <row r="68" spans="1:5" s="11" customFormat="1" ht="106.5" customHeight="1">
      <c r="A68" s="62">
        <v>12</v>
      </c>
      <c r="B68" s="52" t="s">
        <v>78</v>
      </c>
      <c r="C68" s="91">
        <v>2751.813</v>
      </c>
      <c r="D68" s="23"/>
      <c r="E68" s="20" t="s">
        <v>148</v>
      </c>
    </row>
    <row r="69" spans="1:5" s="11" customFormat="1" ht="165" customHeight="1">
      <c r="A69" s="62">
        <v>13</v>
      </c>
      <c r="B69" s="52" t="s">
        <v>79</v>
      </c>
      <c r="C69" s="91">
        <v>1117.328</v>
      </c>
      <c r="D69" s="23"/>
      <c r="E69" s="20" t="s">
        <v>81</v>
      </c>
    </row>
    <row r="70" spans="1:5" s="11" customFormat="1" ht="183.75" customHeight="1">
      <c r="A70" s="62">
        <v>14</v>
      </c>
      <c r="B70" s="52" t="s">
        <v>136</v>
      </c>
      <c r="C70" s="91">
        <v>2287.9</v>
      </c>
      <c r="D70" s="23"/>
      <c r="E70" s="20" t="s">
        <v>273</v>
      </c>
    </row>
    <row r="71" spans="1:5" s="11" customFormat="1" ht="162">
      <c r="A71" s="62">
        <v>15</v>
      </c>
      <c r="B71" s="52" t="s">
        <v>45</v>
      </c>
      <c r="C71" s="91">
        <v>93.21045</v>
      </c>
      <c r="D71" s="23"/>
      <c r="E71" s="20" t="s">
        <v>148</v>
      </c>
    </row>
    <row r="72" spans="1:5" s="11" customFormat="1" ht="114" customHeight="1">
      <c r="A72" s="62">
        <v>16</v>
      </c>
      <c r="B72" s="52" t="s">
        <v>46</v>
      </c>
      <c r="C72" s="91">
        <v>731.59732</v>
      </c>
      <c r="D72" s="23"/>
      <c r="E72" s="20" t="s">
        <v>148</v>
      </c>
    </row>
    <row r="73" spans="1:5" s="11" customFormat="1" ht="82.5" customHeight="1">
      <c r="A73" s="62">
        <v>17</v>
      </c>
      <c r="B73" s="52" t="s">
        <v>80</v>
      </c>
      <c r="C73" s="91">
        <v>299.15</v>
      </c>
      <c r="D73" s="23"/>
      <c r="E73" s="20" t="s">
        <v>290</v>
      </c>
    </row>
    <row r="74" spans="1:5" s="11" customFormat="1" ht="51.75" customHeight="1">
      <c r="A74" s="99" t="s">
        <v>6</v>
      </c>
      <c r="B74" s="99"/>
      <c r="C74" s="13">
        <f>SUM(C57:C73)</f>
        <v>12824.57489</v>
      </c>
      <c r="D74" s="13">
        <f>SUM(D57:D73)</f>
        <v>2624.57489</v>
      </c>
      <c r="E74" s="19"/>
    </row>
    <row r="75" spans="1:5" s="11" customFormat="1" ht="49.5" customHeight="1">
      <c r="A75" s="100" t="s">
        <v>10</v>
      </c>
      <c r="B75" s="101"/>
      <c r="C75" s="101"/>
      <c r="D75" s="101"/>
      <c r="E75" s="101"/>
    </row>
    <row r="76" spans="1:5" s="11" customFormat="1" ht="366.75">
      <c r="A76" s="15">
        <v>1</v>
      </c>
      <c r="B76" s="28" t="s">
        <v>271</v>
      </c>
      <c r="C76" s="27">
        <v>8009.32</v>
      </c>
      <c r="D76" s="17">
        <v>0</v>
      </c>
      <c r="E76" s="104" t="s">
        <v>270</v>
      </c>
    </row>
    <row r="77" spans="1:5" s="11" customFormat="1" ht="124.5" customHeight="1">
      <c r="A77" s="15">
        <v>2</v>
      </c>
      <c r="B77" s="26" t="s">
        <v>272</v>
      </c>
      <c r="C77" s="17"/>
      <c r="D77" s="27">
        <v>8009.32</v>
      </c>
      <c r="E77" s="105"/>
    </row>
    <row r="78" spans="1:5" s="11" customFormat="1" ht="86.25" customHeight="1">
      <c r="A78" s="15">
        <v>3</v>
      </c>
      <c r="B78" s="26" t="s">
        <v>268</v>
      </c>
      <c r="C78" s="17">
        <v>617.29</v>
      </c>
      <c r="D78" s="27"/>
      <c r="E78" s="104" t="s">
        <v>40</v>
      </c>
    </row>
    <row r="79" spans="1:5" s="11" customFormat="1" ht="190.5" customHeight="1">
      <c r="A79" s="15">
        <v>4</v>
      </c>
      <c r="B79" s="26" t="s">
        <v>269</v>
      </c>
      <c r="C79" s="17"/>
      <c r="D79" s="27">
        <v>617.29</v>
      </c>
      <c r="E79" s="105"/>
    </row>
    <row r="80" spans="1:5" s="11" customFormat="1" ht="129">
      <c r="A80" s="15">
        <v>5</v>
      </c>
      <c r="B80" s="26" t="s">
        <v>263</v>
      </c>
      <c r="C80" s="17">
        <v>4683.68222</v>
      </c>
      <c r="D80" s="27"/>
      <c r="E80" s="104" t="s">
        <v>267</v>
      </c>
    </row>
    <row r="81" spans="1:5" s="11" customFormat="1" ht="129">
      <c r="A81" s="15">
        <v>6</v>
      </c>
      <c r="B81" s="26" t="s">
        <v>264</v>
      </c>
      <c r="C81" s="17">
        <v>4113.31667</v>
      </c>
      <c r="D81" s="17"/>
      <c r="E81" s="117"/>
    </row>
    <row r="82" spans="1:5" s="11" customFormat="1" ht="171" customHeight="1">
      <c r="A82" s="15">
        <v>7</v>
      </c>
      <c r="B82" s="26" t="s">
        <v>265</v>
      </c>
      <c r="C82" s="17"/>
      <c r="D82" s="17">
        <v>4683.68222</v>
      </c>
      <c r="E82" s="117"/>
    </row>
    <row r="83" spans="1:5" s="11" customFormat="1" ht="171.75" customHeight="1">
      <c r="A83" s="15">
        <v>8</v>
      </c>
      <c r="B83" s="26" t="s">
        <v>266</v>
      </c>
      <c r="C83" s="17"/>
      <c r="D83" s="17">
        <v>4113.31667</v>
      </c>
      <c r="E83" s="105"/>
    </row>
    <row r="84" spans="1:5" s="11" customFormat="1" ht="54" customHeight="1">
      <c r="A84" s="99" t="s">
        <v>6</v>
      </c>
      <c r="B84" s="99"/>
      <c r="C84" s="13">
        <f>SUM(C76:C83)</f>
        <v>17423.60889</v>
      </c>
      <c r="D84" s="13">
        <f>SUM(D76:D83)</f>
        <v>17423.60889</v>
      </c>
      <c r="E84" s="19"/>
    </row>
    <row r="85" spans="1:5" s="11" customFormat="1" ht="49.5" customHeight="1">
      <c r="A85" s="100" t="s">
        <v>29</v>
      </c>
      <c r="B85" s="101"/>
      <c r="C85" s="101"/>
      <c r="D85" s="101"/>
      <c r="E85" s="101"/>
    </row>
    <row r="86" spans="1:5" s="11" customFormat="1" ht="169.5" customHeight="1">
      <c r="A86" s="102">
        <v>1</v>
      </c>
      <c r="B86" s="16" t="s">
        <v>261</v>
      </c>
      <c r="C86" s="17">
        <f>200+7330</f>
        <v>7530</v>
      </c>
      <c r="D86" s="17"/>
      <c r="E86" s="104" t="s">
        <v>148</v>
      </c>
    </row>
    <row r="87" spans="1:5" s="11" customFormat="1" ht="114" customHeight="1">
      <c r="A87" s="118"/>
      <c r="B87" s="21" t="s">
        <v>262</v>
      </c>
      <c r="C87" s="17"/>
      <c r="D87" s="17">
        <v>200</v>
      </c>
      <c r="E87" s="105"/>
    </row>
    <row r="88" spans="1:5" s="11" customFormat="1" ht="51" customHeight="1">
      <c r="A88" s="99" t="s">
        <v>6</v>
      </c>
      <c r="B88" s="99"/>
      <c r="C88" s="13">
        <f>SUM(C86:C87)</f>
        <v>7530</v>
      </c>
      <c r="D88" s="13">
        <f>SUM(D86:D87)</f>
        <v>200</v>
      </c>
      <c r="E88" s="19"/>
    </row>
    <row r="89" spans="1:5" s="35" customFormat="1" ht="45" customHeight="1">
      <c r="A89" s="100" t="s">
        <v>26</v>
      </c>
      <c r="B89" s="101"/>
      <c r="C89" s="101"/>
      <c r="D89" s="101"/>
      <c r="E89" s="101"/>
    </row>
    <row r="90" spans="1:5" s="35" customFormat="1" ht="153.75" customHeight="1">
      <c r="A90" s="102">
        <v>1</v>
      </c>
      <c r="B90" s="21" t="s">
        <v>27</v>
      </c>
      <c r="C90" s="17">
        <f>19514+8005+5505+6.594+5000</f>
        <v>38030.594</v>
      </c>
      <c r="D90" s="17"/>
      <c r="E90" s="70" t="s">
        <v>291</v>
      </c>
    </row>
    <row r="91" spans="1:5" s="35" customFormat="1" ht="167.25" customHeight="1">
      <c r="A91" s="118"/>
      <c r="B91" s="21" t="s">
        <v>28</v>
      </c>
      <c r="C91" s="17"/>
      <c r="D91" s="17">
        <v>19514</v>
      </c>
      <c r="E91" s="20" t="s">
        <v>259</v>
      </c>
    </row>
    <row r="92" spans="1:5" s="35" customFormat="1" ht="162" customHeight="1">
      <c r="A92" s="62">
        <v>2</v>
      </c>
      <c r="B92" s="21" t="s">
        <v>260</v>
      </c>
      <c r="C92" s="59">
        <v>6147</v>
      </c>
      <c r="D92" s="17"/>
      <c r="E92" s="48" t="s">
        <v>91</v>
      </c>
    </row>
    <row r="93" spans="1:5" s="35" customFormat="1" ht="231.75" customHeight="1">
      <c r="A93" s="62">
        <v>3</v>
      </c>
      <c r="B93" s="21" t="s">
        <v>82</v>
      </c>
      <c r="C93" s="59">
        <v>4099.800000000003</v>
      </c>
      <c r="D93" s="17"/>
      <c r="E93" s="48" t="s">
        <v>292</v>
      </c>
    </row>
    <row r="94" spans="1:5" s="35" customFormat="1" ht="93" customHeight="1">
      <c r="A94" s="62">
        <v>4</v>
      </c>
      <c r="B94" s="21" t="s">
        <v>83</v>
      </c>
      <c r="C94" s="59">
        <v>2474</v>
      </c>
      <c r="D94" s="17"/>
      <c r="E94" s="48" t="s">
        <v>92</v>
      </c>
    </row>
    <row r="95" spans="1:5" s="35" customFormat="1" ht="93" customHeight="1">
      <c r="A95" s="62">
        <v>5</v>
      </c>
      <c r="B95" s="21" t="s">
        <v>84</v>
      </c>
      <c r="C95" s="59">
        <v>2157</v>
      </c>
      <c r="D95" s="17"/>
      <c r="E95" s="48" t="s">
        <v>93</v>
      </c>
    </row>
    <row r="96" spans="1:5" s="35" customFormat="1" ht="163.5" customHeight="1">
      <c r="A96" s="62">
        <v>6</v>
      </c>
      <c r="B96" s="21" t="s">
        <v>85</v>
      </c>
      <c r="C96" s="59">
        <f>1103+78</f>
        <v>1181</v>
      </c>
      <c r="D96" s="17"/>
      <c r="E96" s="48" t="s">
        <v>94</v>
      </c>
    </row>
    <row r="97" spans="1:5" s="35" customFormat="1" ht="161.25" customHeight="1">
      <c r="A97" s="62">
        <v>7</v>
      </c>
      <c r="B97" s="21" t="s">
        <v>305</v>
      </c>
      <c r="C97" s="59">
        <f>904.79011+53</f>
        <v>957.79011</v>
      </c>
      <c r="D97" s="17"/>
      <c r="E97" s="48" t="s">
        <v>148</v>
      </c>
    </row>
    <row r="98" spans="1:5" s="35" customFormat="1" ht="258.75">
      <c r="A98" s="62">
        <v>8</v>
      </c>
      <c r="B98" s="21" t="s">
        <v>86</v>
      </c>
      <c r="C98" s="59">
        <f>298+599</f>
        <v>897</v>
      </c>
      <c r="D98" s="17"/>
      <c r="E98" s="48" t="s">
        <v>95</v>
      </c>
    </row>
    <row r="99" spans="1:5" s="35" customFormat="1" ht="181.5" customHeight="1">
      <c r="A99" s="62">
        <v>9</v>
      </c>
      <c r="B99" s="21" t="s">
        <v>87</v>
      </c>
      <c r="C99" s="59">
        <v>669</v>
      </c>
      <c r="D99" s="17"/>
      <c r="E99" s="48" t="s">
        <v>95</v>
      </c>
    </row>
    <row r="100" spans="1:5" s="35" customFormat="1" ht="126.75" customHeight="1">
      <c r="A100" s="62">
        <v>10</v>
      </c>
      <c r="B100" s="21" t="s">
        <v>88</v>
      </c>
      <c r="C100" s="59">
        <v>139.20000000001164</v>
      </c>
      <c r="D100" s="17"/>
      <c r="E100" s="48" t="s">
        <v>96</v>
      </c>
    </row>
    <row r="101" spans="1:5" s="35" customFormat="1" ht="258.75">
      <c r="A101" s="62">
        <v>11</v>
      </c>
      <c r="B101" s="21" t="s">
        <v>89</v>
      </c>
      <c r="C101" s="59">
        <v>63.406</v>
      </c>
      <c r="D101" s="17"/>
      <c r="E101" s="48" t="s">
        <v>91</v>
      </c>
    </row>
    <row r="102" spans="1:5" s="35" customFormat="1" ht="299.25" customHeight="1">
      <c r="A102" s="62">
        <v>12</v>
      </c>
      <c r="B102" s="21" t="s">
        <v>90</v>
      </c>
      <c r="C102" s="59">
        <v>83</v>
      </c>
      <c r="D102" s="17"/>
      <c r="E102" s="48" t="s">
        <v>293</v>
      </c>
    </row>
    <row r="103" spans="1:5" s="36" customFormat="1" ht="46.5" customHeight="1">
      <c r="A103" s="99" t="s">
        <v>6</v>
      </c>
      <c r="B103" s="99"/>
      <c r="C103" s="13">
        <f>SUM(C90:C102)</f>
        <v>56898.790110000016</v>
      </c>
      <c r="D103" s="13">
        <f>SUM(D90:D102)</f>
        <v>19514</v>
      </c>
      <c r="E103" s="22"/>
    </row>
    <row r="104" spans="1:5" s="35" customFormat="1" ht="75" customHeight="1">
      <c r="A104" s="100" t="s">
        <v>275</v>
      </c>
      <c r="B104" s="101"/>
      <c r="C104" s="101"/>
      <c r="D104" s="101"/>
      <c r="E104" s="101"/>
    </row>
    <row r="105" spans="1:5" s="89" customFormat="1" ht="147" customHeight="1">
      <c r="A105" s="102">
        <v>1</v>
      </c>
      <c r="B105" s="21" t="s">
        <v>276</v>
      </c>
      <c r="C105" s="17">
        <v>1959.3341200000002</v>
      </c>
      <c r="D105" s="17"/>
      <c r="E105" s="124" t="s">
        <v>294</v>
      </c>
    </row>
    <row r="106" spans="1:5" s="89" customFormat="1" ht="147" customHeight="1">
      <c r="A106" s="118"/>
      <c r="B106" s="21" t="s">
        <v>277</v>
      </c>
      <c r="C106" s="17"/>
      <c r="D106" s="17">
        <v>1959.3341200000002</v>
      </c>
      <c r="E106" s="125"/>
    </row>
    <row r="107" spans="1:5" s="89" customFormat="1" ht="147" customHeight="1">
      <c r="A107" s="102">
        <v>2</v>
      </c>
      <c r="B107" s="21" t="s">
        <v>278</v>
      </c>
      <c r="C107" s="17">
        <v>2300.08788</v>
      </c>
      <c r="D107" s="17"/>
      <c r="E107" s="125"/>
    </row>
    <row r="108" spans="1:5" s="89" customFormat="1" ht="147" customHeight="1">
      <c r="A108" s="118"/>
      <c r="B108" s="21" t="s">
        <v>279</v>
      </c>
      <c r="C108" s="17"/>
      <c r="D108" s="17">
        <v>2300.08788</v>
      </c>
      <c r="E108" s="126"/>
    </row>
    <row r="109" spans="1:5" s="89" customFormat="1" ht="55.5" customHeight="1">
      <c r="A109" s="99" t="s">
        <v>6</v>
      </c>
      <c r="B109" s="99"/>
      <c r="C109" s="13">
        <f>C105+C106+C107+C108</f>
        <v>4259.4220000000005</v>
      </c>
      <c r="D109" s="13">
        <f>D105+D106+D107+D108</f>
        <v>4259.4220000000005</v>
      </c>
      <c r="E109" s="22"/>
    </row>
    <row r="110" spans="1:5" s="11" customFormat="1" ht="51" customHeight="1">
      <c r="A110" s="100" t="s">
        <v>57</v>
      </c>
      <c r="B110" s="101"/>
      <c r="C110" s="101"/>
      <c r="D110" s="101"/>
      <c r="E110" s="101"/>
    </row>
    <row r="111" spans="1:5" s="11" customFormat="1" ht="87" customHeight="1">
      <c r="A111" s="102">
        <v>1</v>
      </c>
      <c r="B111" s="21" t="s">
        <v>257</v>
      </c>
      <c r="C111" s="14">
        <v>285</v>
      </c>
      <c r="D111" s="14"/>
      <c r="E111" s="104" t="s">
        <v>143</v>
      </c>
    </row>
    <row r="112" spans="1:5" s="11" customFormat="1" ht="87" customHeight="1">
      <c r="A112" s="118"/>
      <c r="B112" s="21" t="s">
        <v>258</v>
      </c>
      <c r="C112" s="14"/>
      <c r="D112" s="14">
        <v>285</v>
      </c>
      <c r="E112" s="105"/>
    </row>
    <row r="113" spans="1:5" s="11" customFormat="1" ht="51" customHeight="1">
      <c r="A113" s="99" t="s">
        <v>6</v>
      </c>
      <c r="B113" s="99"/>
      <c r="C113" s="13">
        <f>C111+C112</f>
        <v>285</v>
      </c>
      <c r="D113" s="13">
        <f>D111+D112</f>
        <v>285</v>
      </c>
      <c r="E113" s="19"/>
    </row>
    <row r="114" spans="1:5" s="11" customFormat="1" ht="49.5" customHeight="1">
      <c r="A114" s="100" t="s">
        <v>52</v>
      </c>
      <c r="B114" s="101"/>
      <c r="C114" s="101"/>
      <c r="D114" s="101"/>
      <c r="E114" s="101"/>
    </row>
    <row r="115" spans="1:5" ht="351.75" customHeight="1">
      <c r="A115" s="79">
        <v>1</v>
      </c>
      <c r="B115" s="82" t="s">
        <v>53</v>
      </c>
      <c r="C115" s="79">
        <v>10178.33277</v>
      </c>
      <c r="D115" s="79"/>
      <c r="E115" s="81" t="s">
        <v>256</v>
      </c>
    </row>
    <row r="116" spans="1:5" ht="324" customHeight="1">
      <c r="A116" s="45">
        <v>2</v>
      </c>
      <c r="B116" s="46" t="s">
        <v>281</v>
      </c>
      <c r="C116" s="47">
        <v>7277.76482</v>
      </c>
      <c r="D116" s="47"/>
      <c r="E116" s="50" t="s">
        <v>255</v>
      </c>
    </row>
    <row r="117" spans="1:5" ht="324" customHeight="1">
      <c r="A117" s="45">
        <v>3</v>
      </c>
      <c r="B117" s="46" t="s">
        <v>66</v>
      </c>
      <c r="C117" s="47"/>
      <c r="D117" s="47">
        <v>12600</v>
      </c>
      <c r="E117" s="50" t="s">
        <v>254</v>
      </c>
    </row>
    <row r="118" spans="1:5" ht="211.5" customHeight="1">
      <c r="A118" s="44">
        <v>4</v>
      </c>
      <c r="B118" s="96" t="s">
        <v>252</v>
      </c>
      <c r="C118" s="47">
        <v>56252.44007</v>
      </c>
      <c r="D118" s="47"/>
      <c r="E118" s="50" t="s">
        <v>253</v>
      </c>
    </row>
    <row r="119" spans="1:5" ht="156" customHeight="1">
      <c r="A119" s="44">
        <v>5</v>
      </c>
      <c r="B119" s="96" t="s">
        <v>54</v>
      </c>
      <c r="C119" s="47"/>
      <c r="D119" s="47">
        <v>56252.44007</v>
      </c>
      <c r="E119" s="50" t="s">
        <v>295</v>
      </c>
    </row>
    <row r="120" spans="1:5" s="55" customFormat="1" ht="113.25" customHeight="1">
      <c r="A120" s="56">
        <v>6</v>
      </c>
      <c r="B120" s="96" t="s">
        <v>97</v>
      </c>
      <c r="C120" s="59">
        <v>76601.741</v>
      </c>
      <c r="D120" s="59"/>
      <c r="E120" s="78" t="s">
        <v>148</v>
      </c>
    </row>
    <row r="121" spans="1:5" s="90" customFormat="1" ht="88.5" customHeight="1">
      <c r="A121" s="45">
        <v>7</v>
      </c>
      <c r="B121" s="97" t="s">
        <v>280</v>
      </c>
      <c r="C121" s="47">
        <v>10000</v>
      </c>
      <c r="D121" s="47"/>
      <c r="E121" s="78" t="s">
        <v>148</v>
      </c>
    </row>
    <row r="122" spans="1:5" ht="45" customHeight="1">
      <c r="A122" s="109" t="s">
        <v>6</v>
      </c>
      <c r="B122" s="111"/>
      <c r="C122" s="13">
        <f>SUM(C115:C121)</f>
        <v>160310.27866</v>
      </c>
      <c r="D122" s="13">
        <f>SUM(D115:D121)</f>
        <v>68852.44007</v>
      </c>
      <c r="E122" s="18"/>
    </row>
    <row r="123" spans="1:5" s="11" customFormat="1" ht="49.5" customHeight="1">
      <c r="A123" s="100" t="s">
        <v>55</v>
      </c>
      <c r="B123" s="101"/>
      <c r="C123" s="101"/>
      <c r="D123" s="101"/>
      <c r="E123" s="101"/>
    </row>
    <row r="124" spans="1:5" s="11" customFormat="1" ht="151.5" customHeight="1">
      <c r="A124" s="15">
        <v>1</v>
      </c>
      <c r="B124" s="31" t="s">
        <v>251</v>
      </c>
      <c r="C124" s="34">
        <v>2620</v>
      </c>
      <c r="D124" s="34"/>
      <c r="E124" s="32" t="s">
        <v>296</v>
      </c>
    </row>
    <row r="125" spans="1:5" s="11" customFormat="1" ht="186" customHeight="1">
      <c r="A125" s="15">
        <v>2</v>
      </c>
      <c r="B125" s="31" t="s">
        <v>250</v>
      </c>
      <c r="C125" s="34">
        <v>2900</v>
      </c>
      <c r="D125" s="34"/>
      <c r="E125" s="32" t="s">
        <v>297</v>
      </c>
    </row>
    <row r="126" spans="1:5" s="11" customFormat="1" ht="252" customHeight="1">
      <c r="A126" s="15">
        <v>3</v>
      </c>
      <c r="B126" s="31" t="s">
        <v>248</v>
      </c>
      <c r="C126" s="14"/>
      <c r="D126" s="14">
        <v>120</v>
      </c>
      <c r="E126" s="32" t="s">
        <v>249</v>
      </c>
    </row>
    <row r="127" spans="1:5" s="11" customFormat="1" ht="218.25" customHeight="1">
      <c r="A127" s="15">
        <v>4</v>
      </c>
      <c r="B127" s="31" t="s">
        <v>247</v>
      </c>
      <c r="C127" s="34"/>
      <c r="D127" s="34">
        <v>5400</v>
      </c>
      <c r="E127" s="29" t="s">
        <v>246</v>
      </c>
    </row>
    <row r="128" spans="1:5" s="11" customFormat="1" ht="226.5">
      <c r="A128" s="72">
        <v>5</v>
      </c>
      <c r="B128" s="98" t="s">
        <v>306</v>
      </c>
      <c r="C128" s="72"/>
      <c r="D128" s="72">
        <v>308514</v>
      </c>
      <c r="E128" s="29" t="s">
        <v>309</v>
      </c>
    </row>
    <row r="129" spans="1:5" s="11" customFormat="1" ht="51" customHeight="1">
      <c r="A129" s="99" t="s">
        <v>6</v>
      </c>
      <c r="B129" s="99"/>
      <c r="C129" s="13">
        <f>SUM(C124:C128)</f>
        <v>5520</v>
      </c>
      <c r="D129" s="13">
        <f>SUM(D124:D128)</f>
        <v>314034</v>
      </c>
      <c r="E129" s="19"/>
    </row>
    <row r="130" spans="1:5" s="11" customFormat="1" ht="51" customHeight="1">
      <c r="A130" s="100" t="s">
        <v>98</v>
      </c>
      <c r="B130" s="101"/>
      <c r="C130" s="101"/>
      <c r="D130" s="101"/>
      <c r="E130" s="101"/>
    </row>
    <row r="131" spans="1:5" s="11" customFormat="1" ht="94.5" customHeight="1">
      <c r="A131" s="62">
        <v>1</v>
      </c>
      <c r="B131" s="21" t="s">
        <v>99</v>
      </c>
      <c r="C131" s="59">
        <v>3220.1</v>
      </c>
      <c r="D131" s="13"/>
      <c r="E131" s="48" t="s">
        <v>244</v>
      </c>
    </row>
    <row r="132" spans="1:5" s="11" customFormat="1" ht="94.5" customHeight="1">
      <c r="A132" s="62">
        <v>2</v>
      </c>
      <c r="B132" s="21" t="s">
        <v>100</v>
      </c>
      <c r="C132" s="59">
        <v>430.16</v>
      </c>
      <c r="D132" s="13"/>
      <c r="E132" s="48" t="s">
        <v>102</v>
      </c>
    </row>
    <row r="133" spans="1:5" s="11" customFormat="1" ht="177.75" customHeight="1">
      <c r="A133" s="56">
        <v>3</v>
      </c>
      <c r="B133" s="21" t="s">
        <v>101</v>
      </c>
      <c r="C133" s="59">
        <v>8892.16</v>
      </c>
      <c r="D133" s="13"/>
      <c r="E133" s="48" t="s">
        <v>245</v>
      </c>
    </row>
    <row r="134" spans="1:5" s="11" customFormat="1" ht="51" customHeight="1">
      <c r="A134" s="99" t="s">
        <v>6</v>
      </c>
      <c r="B134" s="99"/>
      <c r="C134" s="64">
        <f>SUM(C131:C133)</f>
        <v>12542.42</v>
      </c>
      <c r="D134" s="64">
        <f>SUM(D131:D133)</f>
        <v>0</v>
      </c>
      <c r="E134" s="19"/>
    </row>
    <row r="135" spans="1:5" s="11" customFormat="1" ht="49.5" customHeight="1">
      <c r="A135" s="100" t="s">
        <v>11</v>
      </c>
      <c r="B135" s="101"/>
      <c r="C135" s="101"/>
      <c r="D135" s="101"/>
      <c r="E135" s="101"/>
    </row>
    <row r="136" spans="1:5" s="11" customFormat="1" ht="155.25" customHeight="1">
      <c r="A136" s="103">
        <v>1</v>
      </c>
      <c r="B136" s="31" t="s">
        <v>241</v>
      </c>
      <c r="C136" s="27">
        <v>1398.7</v>
      </c>
      <c r="D136" s="27"/>
      <c r="E136" s="104" t="s">
        <v>148</v>
      </c>
    </row>
    <row r="137" spans="1:5" s="11" customFormat="1" ht="125.25" customHeight="1">
      <c r="A137" s="103"/>
      <c r="B137" s="31" t="s">
        <v>242</v>
      </c>
      <c r="C137" s="27"/>
      <c r="D137" s="27">
        <f>4184.62393-3110.3</f>
        <v>1074.3239299999996</v>
      </c>
      <c r="E137" s="117"/>
    </row>
    <row r="138" spans="1:5" s="11" customFormat="1" ht="113.25" customHeight="1">
      <c r="A138" s="118"/>
      <c r="B138" s="31" t="s">
        <v>243</v>
      </c>
      <c r="C138" s="27"/>
      <c r="D138" s="27">
        <v>324.4</v>
      </c>
      <c r="E138" s="105"/>
    </row>
    <row r="139" spans="1:5" s="11" customFormat="1" ht="226.5">
      <c r="A139" s="102">
        <v>2</v>
      </c>
      <c r="B139" s="41" t="s">
        <v>238</v>
      </c>
      <c r="C139" s="40">
        <v>9355.49932</v>
      </c>
      <c r="D139" s="40"/>
      <c r="E139" s="104" t="s">
        <v>240</v>
      </c>
    </row>
    <row r="140" spans="1:5" s="11" customFormat="1" ht="162">
      <c r="A140" s="118"/>
      <c r="B140" s="21" t="s">
        <v>239</v>
      </c>
      <c r="C140" s="40"/>
      <c r="D140" s="40">
        <v>9355.49932</v>
      </c>
      <c r="E140" s="105"/>
    </row>
    <row r="141" spans="1:5" s="11" customFormat="1" ht="96" customHeight="1">
      <c r="A141" s="49">
        <v>3</v>
      </c>
      <c r="B141" s="51" t="s">
        <v>63</v>
      </c>
      <c r="C141" s="40">
        <v>39000</v>
      </c>
      <c r="D141" s="40"/>
      <c r="E141" s="104" t="s">
        <v>298</v>
      </c>
    </row>
    <row r="142" spans="1:5" s="11" customFormat="1" ht="153" customHeight="1">
      <c r="A142" s="49">
        <v>4</v>
      </c>
      <c r="B142" s="51" t="s">
        <v>64</v>
      </c>
      <c r="C142" s="40">
        <v>10000</v>
      </c>
      <c r="D142" s="40"/>
      <c r="E142" s="119"/>
    </row>
    <row r="143" spans="1:5" s="11" customFormat="1" ht="226.5">
      <c r="A143" s="49">
        <v>5</v>
      </c>
      <c r="B143" s="51" t="s">
        <v>131</v>
      </c>
      <c r="C143" s="40"/>
      <c r="D143" s="40">
        <v>58000</v>
      </c>
      <c r="E143" s="120"/>
    </row>
    <row r="144" spans="1:5" s="11" customFormat="1" ht="120.75" customHeight="1">
      <c r="A144" s="68">
        <v>6</v>
      </c>
      <c r="B144" s="51" t="s">
        <v>132</v>
      </c>
      <c r="C144" s="65"/>
      <c r="D144" s="65">
        <v>23484.4</v>
      </c>
      <c r="E144" s="69" t="s">
        <v>182</v>
      </c>
    </row>
    <row r="145" spans="1:5" s="11" customFormat="1" ht="51" customHeight="1">
      <c r="A145" s="99" t="s">
        <v>6</v>
      </c>
      <c r="B145" s="99"/>
      <c r="C145" s="30">
        <f>SUM(C136:C144)</f>
        <v>59754.19932</v>
      </c>
      <c r="D145" s="30">
        <f>SUM(D136:D144)</f>
        <v>92238.62325</v>
      </c>
      <c r="E145" s="37"/>
    </row>
    <row r="146" spans="1:5" s="11" customFormat="1" ht="49.5" customHeight="1">
      <c r="A146" s="100" t="s">
        <v>12</v>
      </c>
      <c r="B146" s="101"/>
      <c r="C146" s="101"/>
      <c r="D146" s="101"/>
      <c r="E146" s="101"/>
    </row>
    <row r="147" spans="1:5" s="11" customFormat="1" ht="159" customHeight="1">
      <c r="A147" s="102">
        <v>1</v>
      </c>
      <c r="B147" s="21" t="s">
        <v>236</v>
      </c>
      <c r="C147" s="17">
        <v>215.59415</v>
      </c>
      <c r="D147" s="17"/>
      <c r="E147" s="104" t="s">
        <v>143</v>
      </c>
    </row>
    <row r="148" spans="1:5" s="11" customFormat="1" ht="159" customHeight="1">
      <c r="A148" s="118"/>
      <c r="B148" s="21" t="s">
        <v>237</v>
      </c>
      <c r="C148" s="17"/>
      <c r="D148" s="17">
        <v>215.59415</v>
      </c>
      <c r="E148" s="105"/>
    </row>
    <row r="149" spans="1:5" s="11" customFormat="1" ht="159" customHeight="1">
      <c r="A149" s="102">
        <v>2</v>
      </c>
      <c r="B149" s="21" t="s">
        <v>234</v>
      </c>
      <c r="C149" s="17">
        <v>258.57282</v>
      </c>
      <c r="D149" s="17"/>
      <c r="E149" s="104" t="s">
        <v>299</v>
      </c>
    </row>
    <row r="150" spans="1:5" s="11" customFormat="1" ht="159" customHeight="1">
      <c r="A150" s="118"/>
      <c r="B150" s="21" t="s">
        <v>235</v>
      </c>
      <c r="C150" s="17"/>
      <c r="D150" s="17">
        <v>258.57282</v>
      </c>
      <c r="E150" s="105"/>
    </row>
    <row r="151" spans="1:5" s="11" customFormat="1" ht="192.75" customHeight="1">
      <c r="A151" s="102">
        <v>3</v>
      </c>
      <c r="B151" s="21" t="s">
        <v>228</v>
      </c>
      <c r="C151" s="17">
        <v>3475.1097</v>
      </c>
      <c r="D151" s="17"/>
      <c r="E151" s="104" t="s">
        <v>233</v>
      </c>
    </row>
    <row r="152" spans="1:5" s="11" customFormat="1" ht="185.25" customHeight="1">
      <c r="A152" s="103"/>
      <c r="B152" s="21" t="s">
        <v>229</v>
      </c>
      <c r="C152" s="17"/>
      <c r="D152" s="17">
        <v>475.1097</v>
      </c>
      <c r="E152" s="117"/>
    </row>
    <row r="153" spans="1:5" s="11" customFormat="1" ht="183" customHeight="1">
      <c r="A153" s="118"/>
      <c r="B153" s="21" t="s">
        <v>230</v>
      </c>
      <c r="C153" s="17"/>
      <c r="D153" s="17">
        <v>3000</v>
      </c>
      <c r="E153" s="105"/>
    </row>
    <row r="154" spans="1:5" s="11" customFormat="1" ht="106.5" customHeight="1">
      <c r="A154" s="102">
        <v>4</v>
      </c>
      <c r="B154" s="21" t="s">
        <v>231</v>
      </c>
      <c r="C154" s="17">
        <v>29.45435</v>
      </c>
      <c r="D154" s="17"/>
      <c r="E154" s="104" t="s">
        <v>227</v>
      </c>
    </row>
    <row r="155" spans="1:5" s="11" customFormat="1" ht="108" customHeight="1">
      <c r="A155" s="118"/>
      <c r="B155" s="21" t="s">
        <v>232</v>
      </c>
      <c r="C155" s="17"/>
      <c r="D155" s="17">
        <v>29.45435</v>
      </c>
      <c r="E155" s="105"/>
    </row>
    <row r="156" spans="1:5" s="11" customFormat="1" ht="51" customHeight="1">
      <c r="A156" s="99" t="s">
        <v>6</v>
      </c>
      <c r="B156" s="99"/>
      <c r="C156" s="13">
        <f>SUM(C147:C155)</f>
        <v>3978.73102</v>
      </c>
      <c r="D156" s="13">
        <f>SUM(D147:D155)</f>
        <v>3978.73102</v>
      </c>
      <c r="E156" s="19"/>
    </row>
    <row r="157" spans="1:5" s="11" customFormat="1" ht="51" customHeight="1">
      <c r="A157" s="100" t="s">
        <v>58</v>
      </c>
      <c r="B157" s="101"/>
      <c r="C157" s="101"/>
      <c r="D157" s="101"/>
      <c r="E157" s="101"/>
    </row>
    <row r="158" spans="1:5" s="11" customFormat="1" ht="113.25" customHeight="1">
      <c r="A158" s="15">
        <v>1</v>
      </c>
      <c r="B158" s="21" t="s">
        <v>218</v>
      </c>
      <c r="C158" s="14">
        <v>10200</v>
      </c>
      <c r="D158" s="14"/>
      <c r="E158" s="104" t="s">
        <v>300</v>
      </c>
    </row>
    <row r="159" spans="1:5" s="11" customFormat="1" ht="98.25" customHeight="1">
      <c r="A159" s="15">
        <v>2</v>
      </c>
      <c r="B159" s="21" t="s">
        <v>219</v>
      </c>
      <c r="C159" s="14">
        <v>1082</v>
      </c>
      <c r="D159" s="14"/>
      <c r="E159" s="117"/>
    </row>
    <row r="160" spans="1:5" s="11" customFormat="1" ht="147" customHeight="1">
      <c r="A160" s="15">
        <v>3</v>
      </c>
      <c r="B160" s="21" t="s">
        <v>220</v>
      </c>
      <c r="C160" s="14">
        <v>103.6</v>
      </c>
      <c r="D160" s="14"/>
      <c r="E160" s="117"/>
    </row>
    <row r="161" spans="1:5" s="11" customFormat="1" ht="120.75" customHeight="1">
      <c r="A161" s="15">
        <v>4</v>
      </c>
      <c r="B161" s="21" t="s">
        <v>221</v>
      </c>
      <c r="C161" s="14">
        <v>150</v>
      </c>
      <c r="D161" s="14"/>
      <c r="E161" s="117"/>
    </row>
    <row r="162" spans="1:5" s="11" customFormat="1" ht="147" customHeight="1">
      <c r="A162" s="15">
        <v>5</v>
      </c>
      <c r="B162" s="16" t="s">
        <v>59</v>
      </c>
      <c r="C162" s="14">
        <v>3235.5</v>
      </c>
      <c r="D162" s="14"/>
      <c r="E162" s="117"/>
    </row>
    <row r="163" spans="1:5" s="11" customFormat="1" ht="226.5">
      <c r="A163" s="15">
        <v>6</v>
      </c>
      <c r="B163" s="16" t="s">
        <v>222</v>
      </c>
      <c r="C163" s="14">
        <v>166</v>
      </c>
      <c r="D163" s="14"/>
      <c r="E163" s="117"/>
    </row>
    <row r="164" spans="1:5" s="11" customFormat="1" ht="96" customHeight="1">
      <c r="A164" s="15">
        <v>7</v>
      </c>
      <c r="B164" s="16" t="s">
        <v>223</v>
      </c>
      <c r="C164" s="14">
        <v>50</v>
      </c>
      <c r="D164" s="14"/>
      <c r="E164" s="117"/>
    </row>
    <row r="165" spans="1:5" s="11" customFormat="1" ht="82.5" customHeight="1">
      <c r="A165" s="15">
        <v>8</v>
      </c>
      <c r="B165" s="21" t="s">
        <v>224</v>
      </c>
      <c r="C165" s="14"/>
      <c r="D165" s="14">
        <f>9692.8+1082+103.6+150+3235.5+166+50.28+14229.1+5000</f>
        <v>33709.28</v>
      </c>
      <c r="E165" s="117"/>
    </row>
    <row r="166" spans="1:5" s="11" customFormat="1" ht="72" customHeight="1">
      <c r="A166" s="15">
        <v>9</v>
      </c>
      <c r="B166" s="21" t="s">
        <v>225</v>
      </c>
      <c r="C166" s="14"/>
      <c r="D166" s="14">
        <v>400</v>
      </c>
      <c r="E166" s="117"/>
    </row>
    <row r="167" spans="1:5" s="11" customFormat="1" ht="90" customHeight="1">
      <c r="A167" s="15">
        <v>10</v>
      </c>
      <c r="B167" s="21" t="s">
        <v>226</v>
      </c>
      <c r="C167" s="14"/>
      <c r="D167" s="14">
        <v>107.2</v>
      </c>
      <c r="E167" s="105"/>
    </row>
    <row r="168" spans="1:5" s="11" customFormat="1" ht="90" customHeight="1">
      <c r="A168" s="121">
        <v>11</v>
      </c>
      <c r="B168" s="16" t="s">
        <v>214</v>
      </c>
      <c r="C168" s="14">
        <v>2.651</v>
      </c>
      <c r="D168" s="14"/>
      <c r="E168" s="104" t="s">
        <v>148</v>
      </c>
    </row>
    <row r="169" spans="1:5" s="11" customFormat="1" ht="147" customHeight="1">
      <c r="A169" s="121"/>
      <c r="B169" s="16" t="s">
        <v>215</v>
      </c>
      <c r="C169" s="14">
        <v>1000</v>
      </c>
      <c r="D169" s="14"/>
      <c r="E169" s="117"/>
    </row>
    <row r="170" spans="1:5" s="11" customFormat="1" ht="149.25" customHeight="1">
      <c r="A170" s="121"/>
      <c r="B170" s="16" t="s">
        <v>216</v>
      </c>
      <c r="C170" s="14">
        <v>294</v>
      </c>
      <c r="D170" s="14"/>
      <c r="E170" s="117"/>
    </row>
    <row r="171" spans="1:5" s="11" customFormat="1" ht="117" customHeight="1">
      <c r="A171" s="121"/>
      <c r="B171" s="16" t="s">
        <v>217</v>
      </c>
      <c r="C171" s="14"/>
      <c r="D171" s="14">
        <v>1296.651</v>
      </c>
      <c r="E171" s="105"/>
    </row>
    <row r="172" spans="1:5" s="11" customFormat="1" ht="186" customHeight="1">
      <c r="A172" s="121">
        <v>12</v>
      </c>
      <c r="B172" s="16" t="s">
        <v>208</v>
      </c>
      <c r="C172" s="14">
        <v>3526.26167</v>
      </c>
      <c r="D172" s="14"/>
      <c r="E172" s="104" t="s">
        <v>213</v>
      </c>
    </row>
    <row r="173" spans="1:5" s="11" customFormat="1" ht="119.25" customHeight="1">
      <c r="A173" s="121"/>
      <c r="B173" s="16" t="s">
        <v>209</v>
      </c>
      <c r="C173" s="14"/>
      <c r="D173" s="14">
        <v>3526.26167</v>
      </c>
      <c r="E173" s="105"/>
    </row>
    <row r="174" spans="1:5" s="11" customFormat="1" ht="93" customHeight="1">
      <c r="A174" s="136">
        <v>13</v>
      </c>
      <c r="B174" s="88" t="s">
        <v>210</v>
      </c>
      <c r="C174" s="14">
        <v>5334</v>
      </c>
      <c r="D174" s="65"/>
      <c r="E174" s="114" t="s">
        <v>301</v>
      </c>
    </row>
    <row r="175" spans="1:5" s="11" customFormat="1" ht="87" customHeight="1">
      <c r="A175" s="137"/>
      <c r="B175" s="88" t="s">
        <v>211</v>
      </c>
      <c r="C175" s="14">
        <v>6.6</v>
      </c>
      <c r="D175" s="65"/>
      <c r="E175" s="115"/>
    </row>
    <row r="176" spans="1:5" s="11" customFormat="1" ht="106.5" customHeight="1">
      <c r="A176" s="138"/>
      <c r="B176" s="88" t="s">
        <v>212</v>
      </c>
      <c r="C176" s="14"/>
      <c r="D176" s="65">
        <f>1679+173+6.6+334</f>
        <v>2192.6</v>
      </c>
      <c r="E176" s="116"/>
    </row>
    <row r="177" spans="1:5" s="11" customFormat="1" ht="51" customHeight="1">
      <c r="A177" s="112" t="s">
        <v>6</v>
      </c>
      <c r="B177" s="113"/>
      <c r="C177" s="13">
        <f>SUM(C158:C176)</f>
        <v>25150.61267</v>
      </c>
      <c r="D177" s="13">
        <f>SUM(D158:D176)</f>
        <v>41231.99266999999</v>
      </c>
      <c r="E177" s="19"/>
    </row>
    <row r="178" spans="1:5" s="11" customFormat="1" ht="51" customHeight="1">
      <c r="A178" s="106" t="s">
        <v>126</v>
      </c>
      <c r="B178" s="107"/>
      <c r="C178" s="107"/>
      <c r="D178" s="107"/>
      <c r="E178" s="108"/>
    </row>
    <row r="179" spans="1:5" s="11" customFormat="1" ht="94.5" customHeight="1">
      <c r="A179" s="65">
        <v>1</v>
      </c>
      <c r="B179" s="51" t="s">
        <v>127</v>
      </c>
      <c r="C179" s="59"/>
      <c r="D179" s="65">
        <v>1208</v>
      </c>
      <c r="E179" s="66" t="s">
        <v>207</v>
      </c>
    </row>
    <row r="180" spans="1:5" s="11" customFormat="1" ht="51" customHeight="1">
      <c r="A180" s="109" t="s">
        <v>6</v>
      </c>
      <c r="B180" s="110"/>
      <c r="C180" s="13">
        <f>SUM(C179)</f>
        <v>0</v>
      </c>
      <c r="D180" s="13">
        <f>SUM(D179)</f>
        <v>1208</v>
      </c>
      <c r="E180" s="19"/>
    </row>
    <row r="181" spans="1:5" s="11" customFormat="1" ht="51" customHeight="1">
      <c r="A181" s="100" t="s">
        <v>103</v>
      </c>
      <c r="B181" s="101"/>
      <c r="C181" s="101"/>
      <c r="D181" s="101"/>
      <c r="E181" s="101"/>
    </row>
    <row r="182" spans="1:5" s="11" customFormat="1" ht="129">
      <c r="A182" s="60">
        <v>1</v>
      </c>
      <c r="B182" s="21" t="s">
        <v>104</v>
      </c>
      <c r="C182" s="59">
        <v>114</v>
      </c>
      <c r="D182" s="13"/>
      <c r="E182" s="67" t="s">
        <v>206</v>
      </c>
    </row>
    <row r="183" spans="1:5" s="11" customFormat="1" ht="51" customHeight="1">
      <c r="A183" s="109" t="s">
        <v>6</v>
      </c>
      <c r="B183" s="110"/>
      <c r="C183" s="13">
        <f>SUM(C182)</f>
        <v>114</v>
      </c>
      <c r="D183" s="13">
        <f>SUM(D182)</f>
        <v>0</v>
      </c>
      <c r="E183" s="19"/>
    </row>
    <row r="184" spans="1:5" s="11" customFormat="1" ht="51" customHeight="1">
      <c r="A184" s="100" t="s">
        <v>60</v>
      </c>
      <c r="B184" s="101"/>
      <c r="C184" s="101"/>
      <c r="D184" s="101"/>
      <c r="E184" s="101"/>
    </row>
    <row r="185" spans="1:5" s="11" customFormat="1" ht="75" customHeight="1">
      <c r="A185" s="102">
        <v>1</v>
      </c>
      <c r="B185" s="21" t="s">
        <v>204</v>
      </c>
      <c r="C185" s="14">
        <v>0.68</v>
      </c>
      <c r="D185" s="14"/>
      <c r="E185" s="114" t="s">
        <v>143</v>
      </c>
    </row>
    <row r="186" spans="1:5" s="11" customFormat="1" ht="119.25" customHeight="1">
      <c r="A186" s="118"/>
      <c r="B186" s="21" t="s">
        <v>205</v>
      </c>
      <c r="C186" s="14"/>
      <c r="D186" s="14">
        <v>0.68</v>
      </c>
      <c r="E186" s="116"/>
    </row>
    <row r="187" spans="1:5" s="11" customFormat="1" ht="96.75">
      <c r="A187" s="73">
        <v>2</v>
      </c>
      <c r="B187" s="75" t="s">
        <v>128</v>
      </c>
      <c r="C187" s="76"/>
      <c r="D187" s="76">
        <f>8351+270+5234.5</f>
        <v>13855.5</v>
      </c>
      <c r="E187" s="83" t="s">
        <v>203</v>
      </c>
    </row>
    <row r="188" spans="1:5" s="11" customFormat="1" ht="51" customHeight="1">
      <c r="A188" s="109" t="s">
        <v>6</v>
      </c>
      <c r="B188" s="110"/>
      <c r="C188" s="13">
        <f>SUM(C185:C187)</f>
        <v>0.68</v>
      </c>
      <c r="D188" s="13">
        <f>SUM(D185:D187)</f>
        <v>13856.18</v>
      </c>
      <c r="E188" s="19"/>
    </row>
    <row r="189" spans="1:5" s="11" customFormat="1" ht="51" customHeight="1">
      <c r="A189" s="100" t="s">
        <v>61</v>
      </c>
      <c r="B189" s="101"/>
      <c r="C189" s="101"/>
      <c r="D189" s="101"/>
      <c r="E189" s="101"/>
    </row>
    <row r="190" spans="1:5" s="11" customFormat="1" ht="162">
      <c r="A190" s="102">
        <v>1</v>
      </c>
      <c r="B190" s="21" t="s">
        <v>200</v>
      </c>
      <c r="C190" s="14">
        <v>479.76</v>
      </c>
      <c r="D190" s="13"/>
      <c r="E190" s="104" t="s">
        <v>148</v>
      </c>
    </row>
    <row r="191" spans="1:5" s="11" customFormat="1" ht="162">
      <c r="A191" s="103"/>
      <c r="B191" s="21" t="s">
        <v>201</v>
      </c>
      <c r="C191" s="14">
        <v>1580.332</v>
      </c>
      <c r="D191" s="13"/>
      <c r="E191" s="117"/>
    </row>
    <row r="192" spans="1:5" s="11" customFormat="1" ht="155.25" customHeight="1">
      <c r="A192" s="118"/>
      <c r="B192" s="21" t="s">
        <v>202</v>
      </c>
      <c r="C192" s="13"/>
      <c r="D192" s="14">
        <v>2060.092</v>
      </c>
      <c r="E192" s="105"/>
    </row>
    <row r="193" spans="1:5" s="11" customFormat="1" ht="119.25" customHeight="1">
      <c r="A193" s="102">
        <v>2</v>
      </c>
      <c r="B193" s="21" t="s">
        <v>198</v>
      </c>
      <c r="C193" s="14">
        <v>4.613</v>
      </c>
      <c r="D193" s="14"/>
      <c r="E193" s="104" t="s">
        <v>143</v>
      </c>
    </row>
    <row r="194" spans="1:5" s="11" customFormat="1" ht="105" customHeight="1">
      <c r="A194" s="118"/>
      <c r="B194" s="21" t="s">
        <v>199</v>
      </c>
      <c r="C194" s="13"/>
      <c r="D194" s="14">
        <v>4.613</v>
      </c>
      <c r="E194" s="105"/>
    </row>
    <row r="195" spans="1:5" s="11" customFormat="1" ht="105" customHeight="1">
      <c r="A195" s="102">
        <v>3</v>
      </c>
      <c r="B195" s="21" t="s">
        <v>196</v>
      </c>
      <c r="C195" s="14">
        <v>28</v>
      </c>
      <c r="D195" s="14"/>
      <c r="E195" s="104" t="s">
        <v>143</v>
      </c>
    </row>
    <row r="196" spans="1:5" s="11" customFormat="1" ht="105" customHeight="1">
      <c r="A196" s="118"/>
      <c r="B196" s="21" t="s">
        <v>197</v>
      </c>
      <c r="C196" s="13"/>
      <c r="D196" s="14">
        <v>28</v>
      </c>
      <c r="E196" s="105"/>
    </row>
    <row r="197" spans="1:5" s="11" customFormat="1" ht="114" customHeight="1">
      <c r="A197" s="62">
        <v>4</v>
      </c>
      <c r="B197" s="21" t="s">
        <v>105</v>
      </c>
      <c r="C197" s="59">
        <v>694.218</v>
      </c>
      <c r="D197" s="14"/>
      <c r="E197" s="48" t="s">
        <v>172</v>
      </c>
    </row>
    <row r="198" spans="1:5" s="11" customFormat="1" ht="162">
      <c r="A198" s="62">
        <v>5</v>
      </c>
      <c r="B198" s="21" t="s">
        <v>106</v>
      </c>
      <c r="C198" s="59">
        <v>1186.31</v>
      </c>
      <c r="D198" s="14"/>
      <c r="E198" s="48" t="s">
        <v>172</v>
      </c>
    </row>
    <row r="199" spans="1:5" s="11" customFormat="1" ht="64.5">
      <c r="A199" s="62">
        <v>6</v>
      </c>
      <c r="B199" s="21" t="s">
        <v>107</v>
      </c>
      <c r="C199" s="59">
        <f>672+121.45</f>
        <v>793.45</v>
      </c>
      <c r="D199" s="14"/>
      <c r="E199" s="48" t="s">
        <v>195</v>
      </c>
    </row>
    <row r="200" spans="1:5" s="11" customFormat="1" ht="51" customHeight="1">
      <c r="A200" s="109" t="s">
        <v>6</v>
      </c>
      <c r="B200" s="110"/>
      <c r="C200" s="13">
        <f>SUM(C190:C199)</f>
        <v>4766.683</v>
      </c>
      <c r="D200" s="13">
        <f>SUM(D190:D199)</f>
        <v>2092.705</v>
      </c>
      <c r="E200" s="19"/>
    </row>
    <row r="201" spans="1:5" s="11" customFormat="1" ht="49.5" customHeight="1">
      <c r="A201" s="100" t="s">
        <v>65</v>
      </c>
      <c r="B201" s="101"/>
      <c r="C201" s="101"/>
      <c r="D201" s="101"/>
      <c r="E201" s="101"/>
    </row>
    <row r="202" spans="1:5" s="11" customFormat="1" ht="226.5">
      <c r="A202" s="15">
        <v>1</v>
      </c>
      <c r="B202" s="21" t="s">
        <v>186</v>
      </c>
      <c r="C202" s="17">
        <f>631.98332+50+250-5</f>
        <v>926.98332</v>
      </c>
      <c r="D202" s="17"/>
      <c r="E202" s="104" t="s">
        <v>194</v>
      </c>
    </row>
    <row r="203" spans="1:5" s="11" customFormat="1" ht="226.5">
      <c r="A203" s="15">
        <v>2</v>
      </c>
      <c r="B203" s="21" t="s">
        <v>187</v>
      </c>
      <c r="C203" s="17">
        <v>20.984</v>
      </c>
      <c r="D203" s="17"/>
      <c r="E203" s="117"/>
    </row>
    <row r="204" spans="1:5" s="11" customFormat="1" ht="226.5">
      <c r="A204" s="15">
        <v>3</v>
      </c>
      <c r="B204" s="21" t="s">
        <v>188</v>
      </c>
      <c r="C204" s="17"/>
      <c r="D204" s="17">
        <f>766+231.96732-50</f>
        <v>947.96732</v>
      </c>
      <c r="E204" s="117"/>
    </row>
    <row r="205" spans="1:5" s="11" customFormat="1" ht="51" customHeight="1">
      <c r="A205" s="99" t="s">
        <v>6</v>
      </c>
      <c r="B205" s="99"/>
      <c r="C205" s="13">
        <f>SUM(C202:C204)</f>
        <v>947.9673200000001</v>
      </c>
      <c r="D205" s="13">
        <f>SUM(D202:D204)</f>
        <v>947.96732</v>
      </c>
      <c r="E205" s="19"/>
    </row>
    <row r="206" spans="1:5" s="11" customFormat="1" ht="49.5" customHeight="1">
      <c r="A206" s="100" t="s">
        <v>39</v>
      </c>
      <c r="B206" s="101"/>
      <c r="C206" s="101"/>
      <c r="D206" s="101"/>
      <c r="E206" s="101"/>
    </row>
    <row r="207" spans="1:5" s="11" customFormat="1" ht="96.75">
      <c r="A207" s="15">
        <v>1</v>
      </c>
      <c r="B207" s="21" t="s">
        <v>184</v>
      </c>
      <c r="C207" s="17">
        <v>120</v>
      </c>
      <c r="D207" s="17"/>
      <c r="E207" s="104" t="s">
        <v>182</v>
      </c>
    </row>
    <row r="208" spans="1:5" s="11" customFormat="1" ht="96.75">
      <c r="A208" s="15">
        <v>2</v>
      </c>
      <c r="B208" s="21" t="s">
        <v>185</v>
      </c>
      <c r="C208" s="17"/>
      <c r="D208" s="17">
        <v>120</v>
      </c>
      <c r="E208" s="105"/>
    </row>
    <row r="209" spans="1:5" s="11" customFormat="1" ht="51" customHeight="1">
      <c r="A209" s="99" t="s">
        <v>6</v>
      </c>
      <c r="B209" s="99"/>
      <c r="C209" s="13">
        <f>SUM(C207:C208)</f>
        <v>120</v>
      </c>
      <c r="D209" s="13">
        <f>SUM(D207:D208)</f>
        <v>120</v>
      </c>
      <c r="E209" s="19"/>
    </row>
    <row r="210" spans="1:5" s="11" customFormat="1" ht="51" customHeight="1">
      <c r="A210" s="100" t="s">
        <v>108</v>
      </c>
      <c r="B210" s="101"/>
      <c r="C210" s="101"/>
      <c r="D210" s="101"/>
      <c r="E210" s="101"/>
    </row>
    <row r="211" spans="1:5" s="11" customFormat="1" ht="64.5">
      <c r="A211" s="62">
        <v>1</v>
      </c>
      <c r="B211" s="21" t="s">
        <v>109</v>
      </c>
      <c r="C211" s="59">
        <v>891.4</v>
      </c>
      <c r="D211" s="13"/>
      <c r="E211" s="48" t="s">
        <v>302</v>
      </c>
    </row>
    <row r="212" spans="1:5" s="11" customFormat="1" ht="51" customHeight="1">
      <c r="A212" s="99" t="s">
        <v>6</v>
      </c>
      <c r="B212" s="99"/>
      <c r="C212" s="13">
        <f>SUM(C211)</f>
        <v>891.4</v>
      </c>
      <c r="D212" s="13">
        <f>SUM(D211)</f>
        <v>0</v>
      </c>
      <c r="E212" s="19"/>
    </row>
    <row r="213" spans="1:5" s="11" customFormat="1" ht="49.5" customHeight="1">
      <c r="A213" s="100" t="s">
        <v>13</v>
      </c>
      <c r="B213" s="101"/>
      <c r="C213" s="101"/>
      <c r="D213" s="101"/>
      <c r="E213" s="101"/>
    </row>
    <row r="214" spans="1:5" s="11" customFormat="1" ht="135.75" customHeight="1">
      <c r="A214" s="121">
        <v>1</v>
      </c>
      <c r="B214" s="16" t="s">
        <v>181</v>
      </c>
      <c r="C214" s="17">
        <v>1.25701</v>
      </c>
      <c r="D214" s="17"/>
      <c r="E214" s="104" t="s">
        <v>182</v>
      </c>
    </row>
    <row r="215" spans="1:5" s="11" customFormat="1" ht="81" customHeight="1">
      <c r="A215" s="121"/>
      <c r="B215" s="21" t="s">
        <v>183</v>
      </c>
      <c r="C215" s="17"/>
      <c r="D215" s="17">
        <v>1.25701</v>
      </c>
      <c r="E215" s="105"/>
    </row>
    <row r="216" spans="1:5" s="11" customFormat="1" ht="121.5" customHeight="1">
      <c r="A216" s="121">
        <v>2</v>
      </c>
      <c r="B216" s="21" t="s">
        <v>193</v>
      </c>
      <c r="C216" s="17">
        <v>80</v>
      </c>
      <c r="D216" s="17"/>
      <c r="E216" s="144" t="s">
        <v>189</v>
      </c>
    </row>
    <row r="217" spans="1:5" s="11" customFormat="1" ht="111" customHeight="1">
      <c r="A217" s="121"/>
      <c r="B217" s="21" t="s">
        <v>190</v>
      </c>
      <c r="C217" s="17"/>
      <c r="D217" s="17">
        <v>80</v>
      </c>
      <c r="E217" s="144"/>
    </row>
    <row r="218" spans="1:5" s="11" customFormat="1" ht="324">
      <c r="A218" s="121">
        <v>3</v>
      </c>
      <c r="B218" s="21" t="s">
        <v>191</v>
      </c>
      <c r="C218" s="17">
        <v>188</v>
      </c>
      <c r="D218" s="17"/>
      <c r="E218" s="144" t="s">
        <v>189</v>
      </c>
    </row>
    <row r="219" spans="1:5" s="11" customFormat="1" ht="324">
      <c r="A219" s="121"/>
      <c r="B219" s="21" t="s">
        <v>192</v>
      </c>
      <c r="C219" s="17"/>
      <c r="D219" s="17">
        <v>188</v>
      </c>
      <c r="E219" s="144"/>
    </row>
    <row r="220" spans="1:5" s="11" customFormat="1" ht="70.5">
      <c r="A220" s="62">
        <v>4</v>
      </c>
      <c r="B220" s="21" t="s">
        <v>110</v>
      </c>
      <c r="C220" s="59">
        <v>3100</v>
      </c>
      <c r="D220" s="59"/>
      <c r="E220" s="48" t="s">
        <v>180</v>
      </c>
    </row>
    <row r="221" spans="1:5" s="11" customFormat="1" ht="70.5">
      <c r="A221" s="62">
        <v>5</v>
      </c>
      <c r="B221" s="21" t="s">
        <v>111</v>
      </c>
      <c r="C221" s="59">
        <v>9200</v>
      </c>
      <c r="D221" s="59"/>
      <c r="E221" s="48" t="s">
        <v>180</v>
      </c>
    </row>
    <row r="222" spans="1:5" s="11" customFormat="1" ht="96.75">
      <c r="A222" s="62">
        <v>6</v>
      </c>
      <c r="B222" s="21" t="s">
        <v>112</v>
      </c>
      <c r="C222" s="59">
        <v>7000</v>
      </c>
      <c r="D222" s="59"/>
      <c r="E222" s="48" t="s">
        <v>148</v>
      </c>
    </row>
    <row r="223" spans="1:5" s="11" customFormat="1" ht="226.5">
      <c r="A223" s="62">
        <v>7</v>
      </c>
      <c r="B223" s="21" t="s">
        <v>307</v>
      </c>
      <c r="C223" s="59">
        <v>178000</v>
      </c>
      <c r="D223" s="59"/>
      <c r="E223" s="48" t="s">
        <v>303</v>
      </c>
    </row>
    <row r="224" spans="1:5" s="11" customFormat="1" ht="129">
      <c r="A224" s="62">
        <v>8</v>
      </c>
      <c r="B224" s="21" t="s">
        <v>113</v>
      </c>
      <c r="C224" s="59">
        <v>2500</v>
      </c>
      <c r="D224" s="59"/>
      <c r="E224" s="48" t="s">
        <v>180</v>
      </c>
    </row>
    <row r="225" spans="1:5" s="11" customFormat="1" ht="162">
      <c r="A225" s="62">
        <v>9</v>
      </c>
      <c r="B225" s="21" t="s">
        <v>114</v>
      </c>
      <c r="C225" s="59">
        <v>12000</v>
      </c>
      <c r="D225" s="59"/>
      <c r="E225" s="48" t="s">
        <v>304</v>
      </c>
    </row>
    <row r="226" spans="1:5" s="11" customFormat="1" ht="198.75" customHeight="1">
      <c r="A226" s="62">
        <v>10</v>
      </c>
      <c r="B226" s="21" t="s">
        <v>308</v>
      </c>
      <c r="C226" s="59">
        <v>3230</v>
      </c>
      <c r="D226" s="59"/>
      <c r="E226" s="48" t="s">
        <v>304</v>
      </c>
    </row>
    <row r="227" spans="1:5" s="11" customFormat="1" ht="129">
      <c r="A227" s="62">
        <v>11</v>
      </c>
      <c r="B227" s="21" t="s">
        <v>115</v>
      </c>
      <c r="C227" s="59">
        <v>94818</v>
      </c>
      <c r="D227" s="59"/>
      <c r="E227" s="48" t="s">
        <v>304</v>
      </c>
    </row>
    <row r="228" spans="1:5" s="11" customFormat="1" ht="129">
      <c r="A228" s="62">
        <v>12</v>
      </c>
      <c r="B228" s="21" t="s">
        <v>116</v>
      </c>
      <c r="C228" s="59">
        <v>1000</v>
      </c>
      <c r="D228" s="59"/>
      <c r="E228" s="21" t="s">
        <v>179</v>
      </c>
    </row>
    <row r="229" spans="1:5" s="11" customFormat="1" ht="162">
      <c r="A229" s="74">
        <v>13</v>
      </c>
      <c r="B229" s="93" t="s">
        <v>282</v>
      </c>
      <c r="C229" s="92">
        <v>450</v>
      </c>
      <c r="D229" s="92"/>
      <c r="E229" s="21" t="s">
        <v>178</v>
      </c>
    </row>
    <row r="230" spans="1:5" s="11" customFormat="1" ht="101.25" customHeight="1">
      <c r="A230" s="62">
        <v>14</v>
      </c>
      <c r="B230" s="21" t="s">
        <v>117</v>
      </c>
      <c r="C230" s="59">
        <v>4700</v>
      </c>
      <c r="D230" s="59"/>
      <c r="E230" s="21" t="s">
        <v>177</v>
      </c>
    </row>
    <row r="231" spans="1:5" s="11" customFormat="1" ht="108.75" customHeight="1">
      <c r="A231" s="62">
        <v>15</v>
      </c>
      <c r="B231" s="21" t="s">
        <v>118</v>
      </c>
      <c r="C231" s="59">
        <v>6290</v>
      </c>
      <c r="D231" s="59"/>
      <c r="E231" s="21" t="s">
        <v>176</v>
      </c>
    </row>
    <row r="232" spans="1:5" s="11" customFormat="1" ht="108.75" customHeight="1">
      <c r="A232" s="62">
        <v>16</v>
      </c>
      <c r="B232" s="21" t="s">
        <v>119</v>
      </c>
      <c r="C232" s="59">
        <v>5600</v>
      </c>
      <c r="D232" s="59"/>
      <c r="E232" s="21" t="s">
        <v>175</v>
      </c>
    </row>
    <row r="233" spans="1:5" s="11" customFormat="1" ht="51" customHeight="1">
      <c r="A233" s="99" t="s">
        <v>6</v>
      </c>
      <c r="B233" s="99"/>
      <c r="C233" s="13">
        <f>SUM(C214:C232)</f>
        <v>328157.25701</v>
      </c>
      <c r="D233" s="13">
        <f>SUM(D214:D232)</f>
        <v>269.25701</v>
      </c>
      <c r="E233" s="19"/>
    </row>
    <row r="234" spans="1:5" ht="54" customHeight="1">
      <c r="A234" s="100" t="s">
        <v>62</v>
      </c>
      <c r="B234" s="101"/>
      <c r="C234" s="101"/>
      <c r="D234" s="101"/>
      <c r="E234" s="101"/>
    </row>
    <row r="235" spans="1:5" ht="82.5" customHeight="1">
      <c r="A235" s="102">
        <v>1</v>
      </c>
      <c r="B235" s="21" t="s">
        <v>173</v>
      </c>
      <c r="C235" s="17">
        <v>1550</v>
      </c>
      <c r="D235" s="17"/>
      <c r="E235" s="104" t="s">
        <v>143</v>
      </c>
    </row>
    <row r="236" spans="1:5" ht="75" customHeight="1">
      <c r="A236" s="118"/>
      <c r="B236" s="21" t="s">
        <v>174</v>
      </c>
      <c r="C236" s="14"/>
      <c r="D236" s="14">
        <v>1550</v>
      </c>
      <c r="E236" s="105"/>
    </row>
    <row r="237" spans="1:5" ht="71.25" customHeight="1">
      <c r="A237" s="56">
        <v>2</v>
      </c>
      <c r="B237" s="63" t="s">
        <v>120</v>
      </c>
      <c r="C237" s="59">
        <v>3450.05673</v>
      </c>
      <c r="D237" s="14"/>
      <c r="E237" s="57" t="s">
        <v>148</v>
      </c>
    </row>
    <row r="238" spans="1:5" ht="69" customHeight="1">
      <c r="A238" s="56">
        <v>3</v>
      </c>
      <c r="B238" s="63" t="s">
        <v>121</v>
      </c>
      <c r="C238" s="59">
        <v>67633.16782054957</v>
      </c>
      <c r="D238" s="14"/>
      <c r="E238" s="57" t="s">
        <v>130</v>
      </c>
    </row>
    <row r="239" spans="1:5" ht="47.25" customHeight="1">
      <c r="A239" s="56">
        <v>4</v>
      </c>
      <c r="B239" s="63" t="s">
        <v>122</v>
      </c>
      <c r="C239" s="59">
        <v>64.54700000000003</v>
      </c>
      <c r="D239" s="14"/>
      <c r="E239" s="25" t="s">
        <v>172</v>
      </c>
    </row>
    <row r="240" spans="1:5" ht="41.25" customHeight="1">
      <c r="A240" s="99" t="s">
        <v>6</v>
      </c>
      <c r="B240" s="99"/>
      <c r="C240" s="13">
        <f>SUM(C235:C239)</f>
        <v>72697.77155054957</v>
      </c>
      <c r="D240" s="13">
        <f>SUM(D235:D239)</f>
        <v>1550</v>
      </c>
      <c r="E240" s="19"/>
    </row>
    <row r="241" spans="1:5" s="11" customFormat="1" ht="69" customHeight="1">
      <c r="A241" s="100" t="s">
        <v>42</v>
      </c>
      <c r="B241" s="101"/>
      <c r="C241" s="101"/>
      <c r="D241" s="101"/>
      <c r="E241" s="101"/>
    </row>
    <row r="242" spans="1:5" s="11" customFormat="1" ht="64.5">
      <c r="A242" s="102">
        <v>1</v>
      </c>
      <c r="B242" s="21" t="s">
        <v>170</v>
      </c>
      <c r="C242" s="17">
        <v>707.55569</v>
      </c>
      <c r="D242" s="17"/>
      <c r="E242" s="104" t="s">
        <v>143</v>
      </c>
    </row>
    <row r="243" spans="1:5" s="11" customFormat="1" ht="64.5">
      <c r="A243" s="103"/>
      <c r="B243" s="21" t="s">
        <v>171</v>
      </c>
      <c r="C243" s="17"/>
      <c r="D243" s="17">
        <v>1164.63695</v>
      </c>
      <c r="E243" s="105"/>
    </row>
    <row r="244" spans="1:5" s="11" customFormat="1" ht="74.25" customHeight="1">
      <c r="A244" s="103"/>
      <c r="B244" s="21" t="s">
        <v>169</v>
      </c>
      <c r="C244" s="17">
        <v>457.08126</v>
      </c>
      <c r="D244" s="17"/>
      <c r="E244" s="24" t="s">
        <v>168</v>
      </c>
    </row>
    <row r="245" spans="1:5" s="11" customFormat="1" ht="114.75" customHeight="1">
      <c r="A245" s="84">
        <v>2</v>
      </c>
      <c r="B245" s="63" t="s">
        <v>167</v>
      </c>
      <c r="C245" s="14">
        <f>271.149+82</f>
        <v>353.149</v>
      </c>
      <c r="D245" s="17"/>
      <c r="E245" s="77" t="s">
        <v>123</v>
      </c>
    </row>
    <row r="246" spans="1:5" s="11" customFormat="1" ht="51" customHeight="1">
      <c r="A246" s="99" t="s">
        <v>6</v>
      </c>
      <c r="B246" s="99"/>
      <c r="C246" s="13">
        <f>SUM(C242:C245)</f>
        <v>1517.78595</v>
      </c>
      <c r="D246" s="13">
        <f>SUM(D242:D245)</f>
        <v>1164.63695</v>
      </c>
      <c r="E246" s="19"/>
    </row>
    <row r="247" spans="1:5" s="11" customFormat="1" ht="105" customHeight="1">
      <c r="A247" s="100" t="s">
        <v>38</v>
      </c>
      <c r="B247" s="100"/>
      <c r="C247" s="100"/>
      <c r="D247" s="100"/>
      <c r="E247" s="100"/>
    </row>
    <row r="248" spans="1:5" s="11" customFormat="1" ht="143.25" customHeight="1">
      <c r="A248" s="14">
        <v>1</v>
      </c>
      <c r="B248" s="21" t="s">
        <v>30</v>
      </c>
      <c r="C248" s="17">
        <f>D249+D250+D251</f>
        <v>8721.05539</v>
      </c>
      <c r="D248" s="17"/>
      <c r="E248" s="87" t="s">
        <v>31</v>
      </c>
    </row>
    <row r="249" spans="1:5" s="11" customFormat="1" ht="186" customHeight="1">
      <c r="A249" s="15">
        <v>2</v>
      </c>
      <c r="B249" s="21" t="s">
        <v>32</v>
      </c>
      <c r="C249" s="38"/>
      <c r="D249" s="17">
        <v>2033.82939</v>
      </c>
      <c r="E249" s="87" t="s">
        <v>33</v>
      </c>
    </row>
    <row r="250" spans="1:5" s="11" customFormat="1" ht="141" customHeight="1">
      <c r="A250" s="15">
        <v>3</v>
      </c>
      <c r="B250" s="21" t="s">
        <v>34</v>
      </c>
      <c r="C250" s="38"/>
      <c r="D250" s="17">
        <v>4646.177</v>
      </c>
      <c r="E250" s="87" t="s">
        <v>35</v>
      </c>
    </row>
    <row r="251" spans="1:5" s="11" customFormat="1" ht="149.25" customHeight="1">
      <c r="A251" s="15">
        <v>4</v>
      </c>
      <c r="B251" s="21" t="s">
        <v>36</v>
      </c>
      <c r="C251" s="38"/>
      <c r="D251" s="17">
        <v>2041.049</v>
      </c>
      <c r="E251" s="87" t="s">
        <v>37</v>
      </c>
    </row>
    <row r="252" spans="1:5" s="11" customFormat="1" ht="55.5" customHeight="1">
      <c r="A252" s="99" t="s">
        <v>6</v>
      </c>
      <c r="B252" s="99"/>
      <c r="C252" s="38">
        <f>SUM(C248:C251)</f>
        <v>8721.05539</v>
      </c>
      <c r="D252" s="38">
        <f>SUM(D248:D251)</f>
        <v>8721.05539</v>
      </c>
      <c r="E252" s="39"/>
    </row>
    <row r="253" spans="1:5" ht="52.5" customHeight="1">
      <c r="A253" s="99" t="s">
        <v>41</v>
      </c>
      <c r="B253" s="99"/>
      <c r="C253" s="38">
        <f>C9+C25+C55+C84+C88+C103+C145+C156+C209+C252+C246+C74+C122+C129+C240+C233+C200+C188+C177+C113+C15+C205+C212+C183+C134+C34+C180+C109</f>
        <v>1160687.4643005496</v>
      </c>
      <c r="D253" s="38">
        <f>D9+D25+D55+D84+D88+D103+D145+D156+D209+D252+D246+D74+D122+D129+D240+D233+D200+D188+D177+D113+D15+D205+D212+D183+D134+D34+D180+D109-0.5</f>
        <v>1160687.18422</v>
      </c>
      <c r="E253" s="39"/>
    </row>
    <row r="254" ht="32.25">
      <c r="D254" s="4"/>
    </row>
  </sheetData>
  <sheetProtection/>
  <mergeCells count="123">
    <mergeCell ref="A235:A236"/>
    <mergeCell ref="E235:E236"/>
    <mergeCell ref="A233:B233"/>
    <mergeCell ref="E214:E215"/>
    <mergeCell ref="A216:A217"/>
    <mergeCell ref="E216:E217"/>
    <mergeCell ref="A218:A219"/>
    <mergeCell ref="E218:E219"/>
    <mergeCell ref="E195:E196"/>
    <mergeCell ref="A234:E234"/>
    <mergeCell ref="A213:E213"/>
    <mergeCell ref="A214:A215"/>
    <mergeCell ref="E202:E204"/>
    <mergeCell ref="A201:E201"/>
    <mergeCell ref="A200:B200"/>
    <mergeCell ref="E193:E194"/>
    <mergeCell ref="A195:A196"/>
    <mergeCell ref="E136:E138"/>
    <mergeCell ref="A104:E104"/>
    <mergeCell ref="A105:A106"/>
    <mergeCell ref="A107:A108"/>
    <mergeCell ref="A109:B109"/>
    <mergeCell ref="A188:B188"/>
    <mergeCell ref="E111:E112"/>
    <mergeCell ref="A113:B113"/>
    <mergeCell ref="A123:E123"/>
    <mergeCell ref="E13:E14"/>
    <mergeCell ref="E62:E64"/>
    <mergeCell ref="A16:E16"/>
    <mergeCell ref="A34:B34"/>
    <mergeCell ref="A17:A18"/>
    <mergeCell ref="E17:E18"/>
    <mergeCell ref="A25:B25"/>
    <mergeCell ref="E20:E21"/>
    <mergeCell ref="A90:A91"/>
    <mergeCell ref="A103:B103"/>
    <mergeCell ref="A10:E10"/>
    <mergeCell ref="A11:A12"/>
    <mergeCell ref="E11:E12"/>
    <mergeCell ref="A15:B15"/>
    <mergeCell ref="A13:A14"/>
    <mergeCell ref="A129:B129"/>
    <mergeCell ref="A74:B74"/>
    <mergeCell ref="A114:E114"/>
    <mergeCell ref="E80:E83"/>
    <mergeCell ref="A84:B84"/>
    <mergeCell ref="A86:A87"/>
    <mergeCell ref="E76:E77"/>
    <mergeCell ref="E86:E87"/>
    <mergeCell ref="A111:A112"/>
    <mergeCell ref="E154:E155"/>
    <mergeCell ref="A168:A171"/>
    <mergeCell ref="A212:B212"/>
    <mergeCell ref="E185:E186"/>
    <mergeCell ref="A189:E189"/>
    <mergeCell ref="A190:A192"/>
    <mergeCell ref="E190:E192"/>
    <mergeCell ref="A136:A138"/>
    <mergeCell ref="A110:E110"/>
    <mergeCell ref="A246:B246"/>
    <mergeCell ref="E139:E140"/>
    <mergeCell ref="A139:A140"/>
    <mergeCell ref="A122:B122"/>
    <mergeCell ref="A145:B145"/>
    <mergeCell ref="A149:A150"/>
    <mergeCell ref="E149:E150"/>
    <mergeCell ref="A135:E135"/>
    <mergeCell ref="A174:A176"/>
    <mergeCell ref="A26:E26"/>
    <mergeCell ref="A2:E2"/>
    <mergeCell ref="A6:E6"/>
    <mergeCell ref="E7:E8"/>
    <mergeCell ref="A9:B9"/>
    <mergeCell ref="A146:E146"/>
    <mergeCell ref="E78:E79"/>
    <mergeCell ref="A56:E56"/>
    <mergeCell ref="A55:B55"/>
    <mergeCell ref="E58:E60"/>
    <mergeCell ref="A35:E35"/>
    <mergeCell ref="E39:E41"/>
    <mergeCell ref="E43:E44"/>
    <mergeCell ref="E45:E47"/>
    <mergeCell ref="A75:E75"/>
    <mergeCell ref="E147:E148"/>
    <mergeCell ref="A147:A148"/>
    <mergeCell ref="E48:E49"/>
    <mergeCell ref="A85:E85"/>
    <mergeCell ref="A130:E130"/>
    <mergeCell ref="A134:B134"/>
    <mergeCell ref="A88:B88"/>
    <mergeCell ref="E105:E108"/>
    <mergeCell ref="A151:A153"/>
    <mergeCell ref="A193:A194"/>
    <mergeCell ref="A172:A173"/>
    <mergeCell ref="A183:B183"/>
    <mergeCell ref="A210:E210"/>
    <mergeCell ref="E172:E173"/>
    <mergeCell ref="E168:E171"/>
    <mergeCell ref="A185:A186"/>
    <mergeCell ref="A184:E184"/>
    <mergeCell ref="A89:E89"/>
    <mergeCell ref="A156:B156"/>
    <mergeCell ref="A157:E157"/>
    <mergeCell ref="E158:E167"/>
    <mergeCell ref="E141:E143"/>
    <mergeCell ref="A177:B177"/>
    <mergeCell ref="E174:E176"/>
    <mergeCell ref="E151:E153"/>
    <mergeCell ref="A154:A155"/>
    <mergeCell ref="A253:B253"/>
    <mergeCell ref="A252:B252"/>
    <mergeCell ref="A206:E206"/>
    <mergeCell ref="E207:E208"/>
    <mergeCell ref="A209:B209"/>
    <mergeCell ref="A247:E247"/>
    <mergeCell ref="A205:B205"/>
    <mergeCell ref="A241:E241"/>
    <mergeCell ref="A242:A244"/>
    <mergeCell ref="A240:B240"/>
    <mergeCell ref="E242:E243"/>
    <mergeCell ref="A178:E178"/>
    <mergeCell ref="A180:B180"/>
    <mergeCell ref="A181:E181"/>
  </mergeCells>
  <conditionalFormatting sqref="C38">
    <cfRule type="duplicateValues" priority="13" dxfId="12">
      <formula>AND(COUNTIF($C$38:$C$38,C38)&gt;1,NOT(ISBLANK(C38)))</formula>
    </cfRule>
  </conditionalFormatting>
  <conditionalFormatting sqref="C39:D39">
    <cfRule type="duplicateValues" priority="12" dxfId="12">
      <formula>AND(COUNTIF($C$39:$D$39,C39)&gt;1,NOT(ISBLANK(C39)))</formula>
    </cfRule>
  </conditionalFormatting>
  <conditionalFormatting sqref="C40">
    <cfRule type="duplicateValues" priority="11" dxfId="12">
      <formula>AND(COUNTIF($C$40:$C$40,C40)&gt;1,NOT(ISBLANK(C40)))</formula>
    </cfRule>
  </conditionalFormatting>
  <conditionalFormatting sqref="C41:D41">
    <cfRule type="duplicateValues" priority="10" dxfId="12">
      <formula>AND(COUNTIF($C$41:$D$41,C41)&gt;1,NOT(ISBLANK(C41)))</formula>
    </cfRule>
  </conditionalFormatting>
  <conditionalFormatting sqref="C42:C43">
    <cfRule type="duplicateValues" priority="9" dxfId="12">
      <formula>AND(COUNTIF($C$42:$C$43,C42)&gt;1,NOT(ISBLANK(C42)))</formula>
    </cfRule>
  </conditionalFormatting>
  <conditionalFormatting sqref="C44">
    <cfRule type="duplicateValues" priority="8" dxfId="12">
      <formula>AND(COUNTIF($C$44:$C$44,C44)&gt;1,NOT(ISBLANK(C44)))</formula>
    </cfRule>
  </conditionalFormatting>
  <conditionalFormatting sqref="D36">
    <cfRule type="duplicateValues" priority="7" dxfId="12">
      <formula>AND(COUNTIF($D$36:$D$36,D36)&gt;1,NOT(ISBLANK(D36)))</formula>
    </cfRule>
  </conditionalFormatting>
  <conditionalFormatting sqref="D37">
    <cfRule type="duplicateValues" priority="6" dxfId="12">
      <formula>AND(COUNTIF($D$37:$D$37,D37)&gt;1,NOT(ISBLANK(D37)))</formula>
    </cfRule>
  </conditionalFormatting>
  <conditionalFormatting sqref="C125">
    <cfRule type="duplicateValues" priority="5" dxfId="12">
      <formula>AND(COUNTIF($C$125:$C$125,C125)&gt;1,NOT(ISBLANK(C125)))</formula>
    </cfRule>
  </conditionalFormatting>
  <conditionalFormatting sqref="C126:D126">
    <cfRule type="duplicateValues" priority="4" dxfId="12">
      <formula>AND(COUNTIF($C$126:$D$126,C126)&gt;1,NOT(ISBLANK(C126)))</formula>
    </cfRule>
  </conditionalFormatting>
  <conditionalFormatting sqref="C127">
    <cfRule type="duplicateValues" priority="3" dxfId="12">
      <formula>AND(COUNTIF($C$127:$C$127,C127)&gt;1,NOT(ISBLANK(C127)))</formula>
    </cfRule>
  </conditionalFormatting>
  <conditionalFormatting sqref="D124">
    <cfRule type="duplicateValues" priority="2" dxfId="12">
      <formula>AND(COUNTIF($D$124:$D$124,D124)&gt;1,NOT(ISBLANK(D124)))</formula>
    </cfRule>
  </conditionalFormatting>
  <printOptions horizontalCentered="1"/>
  <pageMargins left="0.15748031496062992" right="0.15748031496062992" top="0.35433070866141736" bottom="0.03937007874015748" header="0.15748031496062992" footer="0.15748031496062992"/>
  <pageSetup fitToHeight="40" horizontalDpi="600" verticalDpi="600" orientation="landscape" paperSize="9" scale="40" r:id="rId2"/>
  <headerFooter alignWithMargins="0">
    <oddFooter>&amp;C&amp;14&amp;P</oddFooter>
  </headerFooter>
  <rowBreaks count="12" manualBreakCount="12">
    <brk id="15" max="4" man="1"/>
    <brk id="38" max="4" man="1"/>
    <brk id="88" max="4" man="1"/>
    <brk id="109" max="4" man="1"/>
    <brk id="140" max="4" man="1"/>
    <brk id="148" max="4" man="1"/>
    <brk id="156" max="4" man="1"/>
    <brk id="177" max="4" man="1"/>
    <brk id="188" max="4" man="1"/>
    <brk id="209" max="4" man="1"/>
    <brk id="217" max="4" man="1"/>
    <brk id="23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</cp:lastModifiedBy>
  <cp:lastPrinted>2017-12-12T04:51:08Z</cp:lastPrinted>
  <dcterms:created xsi:type="dcterms:W3CDTF">2014-10-15T16:40:59Z</dcterms:created>
  <dcterms:modified xsi:type="dcterms:W3CDTF">2017-12-12T04:51:13Z</dcterms:modified>
  <cp:category/>
  <cp:version/>
  <cp:contentType/>
  <cp:contentStatus/>
</cp:coreProperties>
</file>